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25" yWindow="65371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<sst xmlns="http://schemas.openxmlformats.org/spreadsheetml/2006/main" count="67" uniqueCount="67">
  <si>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First Blood</t>
  </si>
  <si>
    <t>The Fast And The Furious</t>
  </si>
  <si>
    <t>The Wedding Singer</t>
  </si>
  <si>
    <t>The Blues Brothers</t>
  </si>
  <si>
    <t>Purple Rain</t>
  </si>
  <si>
    <t>The Waterboy</t>
  </si>
  <si>
    <t>White Men Can't Jump</t>
  </si>
  <si>
    <t>The Full Monty</t>
  </si>
  <si>
    <t>Jackie Brown</t>
  </si>
  <si>
    <t>Zoolander</t>
  </si>
  <si>
    <t>The Lord Of The Rings:  The Fellowship Of The Ring</t>
  </si>
  <si>
    <t>Sleepy Hollow</t>
  </si>
  <si>
    <t>Godzilla</t>
  </si>
  <si>
    <t>Bridget Jones's Diary</t>
  </si>
  <si>
    <t>Crouching Tiger, Hidden Dragon</t>
  </si>
  <si>
    <t>Kingpin</t>
  </si>
  <si>
    <t>Evolution</t>
  </si>
  <si>
    <t>Correct</t>
  </si>
  <si>
    <t>Willy Wonka And The Chocolate Factory</t>
  </si>
  <si>
    <t>Trading Places</t>
  </si>
  <si>
    <t>Star Wars - Episode II:  The Attack Of The Clones</t>
  </si>
  <si>
    <t>You Have Scored</t>
  </si>
  <si>
    <t>Out Of</t>
  </si>
  <si>
    <t>Question</t>
  </si>
  <si>
    <t>Answer</t>
  </si>
  <si>
    <t>Dick Tracy</t>
  </si>
  <si>
    <t>Wayne's World</t>
  </si>
  <si>
    <t>Top Secret!</t>
  </si>
  <si>
    <t>Batman Forever</t>
  </si>
  <si>
    <t>Goldmember</t>
  </si>
  <si>
    <t>An Officer And A Gentleman</t>
  </si>
  <si>
    <t>Footloose</t>
  </si>
  <si>
    <t>Stand By Me</t>
  </si>
  <si>
    <t>Notting Hill</t>
  </si>
  <si>
    <t>About A Boy</t>
  </si>
  <si>
    <t>Fear And Loathing In Las Vegas</t>
  </si>
  <si>
    <t>The Usual Suspects</t>
  </si>
  <si>
    <t>Signs</t>
  </si>
  <si>
    <t>X-Men</t>
  </si>
  <si>
    <t>The Sixth Sense</t>
  </si>
  <si>
    <t>Dirty Dancing</t>
  </si>
  <si>
    <t>Titanic</t>
  </si>
  <si>
    <t>Singin' In The Rain</t>
  </si>
  <si>
    <t>Back To The Future</t>
  </si>
  <si>
    <t>The Big Lebowski</t>
  </si>
  <si>
    <t>The Fifth Element</t>
  </si>
  <si>
    <t>Speed</t>
  </si>
  <si>
    <t>Big</t>
  </si>
  <si>
    <t>Jumanji</t>
  </si>
  <si>
    <t>The Color Of Money</t>
  </si>
  <si>
    <t>Pushing Tin</t>
  </si>
  <si>
    <t>The Flintstones</t>
  </si>
  <si>
    <t>Pulp Fiction</t>
  </si>
  <si>
    <t>Ransom</t>
  </si>
  <si>
    <t>Full Metal Jacket</t>
  </si>
  <si>
    <t>Jay And Silent Bob Strike Back</t>
  </si>
  <si>
    <t>Hellraiser</t>
  </si>
  <si>
    <t>Independence Day</t>
  </si>
  <si>
    <t>E.T.  The Extra-Terrestrial</t>
  </si>
  <si>
    <t>Men In Black</t>
  </si>
  <si>
    <t>Swingers</t>
  </si>
  <si>
    <t>Porky's</t>
  </si>
  <si>
    <t>Shrek</t>
  </si>
  <si>
    <t>The Matrix</t>
  </si>
  <si>
    <t>Grease</t>
  </si>
  <si>
    <t>This quiz has been updated by Gav &amp; Arno - click for more quizzes</t>
  </si>
  <si>
    <t>All films are spelled according to the www.imdb.com entry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</si>
</sst>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1" fillId="33" borderId="0" xfId="53" applyFont="1" applyFill="1" applyAlignment="1" applyProtection="1">
      <alignment horizontal="center" vertical="center"/>
      <protection/>
    </xf>
    <xf numFmtId="0" fontId="0" fillId="33" borderId="0" xfId="53" applyFont="1" applyFill="1" applyAlignment="1" applyProtection="1">
      <alignment horizontal="center" vertical="center"/>
      <protection/>
    </xf>
    <xf numFmtId="0" fontId="0" fillId="33" borderId="0" xfId="53" applyFont="1" applyFill="1" applyAlignment="1" applyProtection="1">
      <alignment horizontal="center" vertical="center"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1" fillId="33" borderId="0" xfId="53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28575</xdr:rowOff>
    </xdr:from>
    <xdr:to>
      <xdr:col>4</xdr:col>
      <xdr:colOff>342900</xdr:colOff>
      <xdr:row>14</xdr:row>
      <xdr:rowOff>0</xdr:rowOff>
    </xdr:to>
    <xdr:pic>
      <xdr:nvPicPr>
        <xdr:cNvPr id="1" name="Picture 2" descr="image_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</xdr:row>
      <xdr:rowOff>9525</xdr:rowOff>
    </xdr:from>
    <xdr:to>
      <xdr:col>10</xdr:col>
      <xdr:colOff>409575</xdr:colOff>
      <xdr:row>14</xdr:row>
      <xdr:rowOff>0</xdr:rowOff>
    </xdr:to>
    <xdr:pic>
      <xdr:nvPicPr>
        <xdr:cNvPr id="2" name="Picture 3" descr="image_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52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5</xdr:row>
      <xdr:rowOff>9525</xdr:rowOff>
    </xdr:from>
    <xdr:to>
      <xdr:col>16</xdr:col>
      <xdr:colOff>447675</xdr:colOff>
      <xdr:row>14</xdr:row>
      <xdr:rowOff>0</xdr:rowOff>
    </xdr:to>
    <xdr:pic>
      <xdr:nvPicPr>
        <xdr:cNvPr id="3" name="Picture 4" descr="image_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9525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</xdr:row>
      <xdr:rowOff>28575</xdr:rowOff>
    </xdr:from>
    <xdr:to>
      <xdr:col>4</xdr:col>
      <xdr:colOff>381000</xdr:colOff>
      <xdr:row>27</xdr:row>
      <xdr:rowOff>0</xdr:rowOff>
    </xdr:to>
    <xdr:pic>
      <xdr:nvPicPr>
        <xdr:cNvPr id="4" name="Picture 5" descr="image_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114675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18</xdr:row>
      <xdr:rowOff>28575</xdr:rowOff>
    </xdr:from>
    <xdr:to>
      <xdr:col>10</xdr:col>
      <xdr:colOff>447675</xdr:colOff>
      <xdr:row>27</xdr:row>
      <xdr:rowOff>0</xdr:rowOff>
    </xdr:to>
    <xdr:pic>
      <xdr:nvPicPr>
        <xdr:cNvPr id="5" name="Picture 6" descr="image_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311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18</xdr:row>
      <xdr:rowOff>9525</xdr:rowOff>
    </xdr:from>
    <xdr:to>
      <xdr:col>16</xdr:col>
      <xdr:colOff>409575</xdr:colOff>
      <xdr:row>27</xdr:row>
      <xdr:rowOff>0</xdr:rowOff>
    </xdr:to>
    <xdr:pic>
      <xdr:nvPicPr>
        <xdr:cNvPr id="6" name="Picture 7" descr="image_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309562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28575</xdr:rowOff>
    </xdr:from>
    <xdr:to>
      <xdr:col>4</xdr:col>
      <xdr:colOff>381000</xdr:colOff>
      <xdr:row>40</xdr:row>
      <xdr:rowOff>0</xdr:rowOff>
    </xdr:to>
    <xdr:pic>
      <xdr:nvPicPr>
        <xdr:cNvPr id="7" name="Picture 8" descr="image_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257800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31</xdr:row>
      <xdr:rowOff>28575</xdr:rowOff>
    </xdr:from>
    <xdr:to>
      <xdr:col>10</xdr:col>
      <xdr:colOff>419100</xdr:colOff>
      <xdr:row>40</xdr:row>
      <xdr:rowOff>0</xdr:rowOff>
    </xdr:to>
    <xdr:pic>
      <xdr:nvPicPr>
        <xdr:cNvPr id="8" name="Picture 9" descr="image_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525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31</xdr:row>
      <xdr:rowOff>28575</xdr:rowOff>
    </xdr:from>
    <xdr:to>
      <xdr:col>16</xdr:col>
      <xdr:colOff>419100</xdr:colOff>
      <xdr:row>40</xdr:row>
      <xdr:rowOff>0</xdr:rowOff>
    </xdr:to>
    <xdr:pic>
      <xdr:nvPicPr>
        <xdr:cNvPr id="9" name="Picture 10" descr="image_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86550" y="525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28575</xdr:rowOff>
    </xdr:from>
    <xdr:to>
      <xdr:col>4</xdr:col>
      <xdr:colOff>409575</xdr:colOff>
      <xdr:row>53</xdr:row>
      <xdr:rowOff>0</xdr:rowOff>
    </xdr:to>
    <xdr:pic>
      <xdr:nvPicPr>
        <xdr:cNvPr id="10" name="Picture 11" descr="image_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740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44</xdr:row>
      <xdr:rowOff>28575</xdr:rowOff>
    </xdr:from>
    <xdr:to>
      <xdr:col>10</xdr:col>
      <xdr:colOff>409575</xdr:colOff>
      <xdr:row>53</xdr:row>
      <xdr:rowOff>0</xdr:rowOff>
    </xdr:to>
    <xdr:pic>
      <xdr:nvPicPr>
        <xdr:cNvPr id="11" name="Picture 12" descr="image_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48050" y="740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44</xdr:row>
      <xdr:rowOff>9525</xdr:rowOff>
    </xdr:from>
    <xdr:to>
      <xdr:col>16</xdr:col>
      <xdr:colOff>409575</xdr:colOff>
      <xdr:row>53</xdr:row>
      <xdr:rowOff>0</xdr:rowOff>
    </xdr:to>
    <xdr:pic>
      <xdr:nvPicPr>
        <xdr:cNvPr id="12" name="Picture 13" descr="image_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86550" y="7381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57</xdr:row>
      <xdr:rowOff>28575</xdr:rowOff>
    </xdr:from>
    <xdr:to>
      <xdr:col>4</xdr:col>
      <xdr:colOff>409575</xdr:colOff>
      <xdr:row>66</xdr:row>
      <xdr:rowOff>0</xdr:rowOff>
    </xdr:to>
    <xdr:pic>
      <xdr:nvPicPr>
        <xdr:cNvPr id="13" name="Picture 14" descr="image_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" y="9544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57</xdr:row>
      <xdr:rowOff>28575</xdr:rowOff>
    </xdr:from>
    <xdr:to>
      <xdr:col>10</xdr:col>
      <xdr:colOff>409575</xdr:colOff>
      <xdr:row>66</xdr:row>
      <xdr:rowOff>0</xdr:rowOff>
    </xdr:to>
    <xdr:pic>
      <xdr:nvPicPr>
        <xdr:cNvPr id="14" name="Picture 15" descr="image_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9544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57</xdr:row>
      <xdr:rowOff>28575</xdr:rowOff>
    </xdr:from>
    <xdr:to>
      <xdr:col>16</xdr:col>
      <xdr:colOff>409575</xdr:colOff>
      <xdr:row>66</xdr:row>
      <xdr:rowOff>0</xdr:rowOff>
    </xdr:to>
    <xdr:pic>
      <xdr:nvPicPr>
        <xdr:cNvPr id="15" name="Picture 16" descr="image_0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95440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70</xdr:row>
      <xdr:rowOff>28575</xdr:rowOff>
    </xdr:from>
    <xdr:to>
      <xdr:col>4</xdr:col>
      <xdr:colOff>447675</xdr:colOff>
      <xdr:row>79</xdr:row>
      <xdr:rowOff>0</xdr:rowOff>
    </xdr:to>
    <xdr:pic>
      <xdr:nvPicPr>
        <xdr:cNvPr id="16" name="Picture 17" descr="image_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70</xdr:row>
      <xdr:rowOff>28575</xdr:rowOff>
    </xdr:from>
    <xdr:to>
      <xdr:col>10</xdr:col>
      <xdr:colOff>381000</xdr:colOff>
      <xdr:row>79</xdr:row>
      <xdr:rowOff>0</xdr:rowOff>
    </xdr:to>
    <xdr:pic>
      <xdr:nvPicPr>
        <xdr:cNvPr id="17" name="Picture 18" descr="image_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0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70</xdr:row>
      <xdr:rowOff>28575</xdr:rowOff>
    </xdr:from>
    <xdr:to>
      <xdr:col>16</xdr:col>
      <xdr:colOff>381000</xdr:colOff>
      <xdr:row>79</xdr:row>
      <xdr:rowOff>0</xdr:rowOff>
    </xdr:to>
    <xdr:pic>
      <xdr:nvPicPr>
        <xdr:cNvPr id="18" name="Picture 19" descr="image_0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57975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83</xdr:row>
      <xdr:rowOff>28575</xdr:rowOff>
    </xdr:from>
    <xdr:to>
      <xdr:col>4</xdr:col>
      <xdr:colOff>409575</xdr:colOff>
      <xdr:row>92</xdr:row>
      <xdr:rowOff>0</xdr:rowOff>
    </xdr:to>
    <xdr:pic>
      <xdr:nvPicPr>
        <xdr:cNvPr id="19" name="Picture 20" descr="image_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13830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83</xdr:row>
      <xdr:rowOff>28575</xdr:rowOff>
    </xdr:from>
    <xdr:to>
      <xdr:col>10</xdr:col>
      <xdr:colOff>409575</xdr:colOff>
      <xdr:row>92</xdr:row>
      <xdr:rowOff>0</xdr:rowOff>
    </xdr:to>
    <xdr:pic>
      <xdr:nvPicPr>
        <xdr:cNvPr id="20" name="Picture 21" descr="image_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57575" y="13830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83</xdr:row>
      <xdr:rowOff>28575</xdr:rowOff>
    </xdr:from>
    <xdr:to>
      <xdr:col>16</xdr:col>
      <xdr:colOff>419100</xdr:colOff>
      <xdr:row>92</xdr:row>
      <xdr:rowOff>0</xdr:rowOff>
    </xdr:to>
    <xdr:pic>
      <xdr:nvPicPr>
        <xdr:cNvPr id="21" name="Picture 22" descr="image_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138303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96</xdr:row>
      <xdr:rowOff>28575</xdr:rowOff>
    </xdr:from>
    <xdr:to>
      <xdr:col>4</xdr:col>
      <xdr:colOff>419100</xdr:colOff>
      <xdr:row>105</xdr:row>
      <xdr:rowOff>0</xdr:rowOff>
    </xdr:to>
    <xdr:pic>
      <xdr:nvPicPr>
        <xdr:cNvPr id="22" name="Picture 23" descr="image_0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15973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96</xdr:row>
      <xdr:rowOff>28575</xdr:rowOff>
    </xdr:from>
    <xdr:to>
      <xdr:col>10</xdr:col>
      <xdr:colOff>409575</xdr:colOff>
      <xdr:row>105</xdr:row>
      <xdr:rowOff>0</xdr:rowOff>
    </xdr:to>
    <xdr:pic>
      <xdr:nvPicPr>
        <xdr:cNvPr id="23" name="Picture 24" descr="image_0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57575" y="159734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96</xdr:row>
      <xdr:rowOff>28575</xdr:rowOff>
    </xdr:from>
    <xdr:to>
      <xdr:col>16</xdr:col>
      <xdr:colOff>409575</xdr:colOff>
      <xdr:row>105</xdr:row>
      <xdr:rowOff>0</xdr:rowOff>
    </xdr:to>
    <xdr:pic>
      <xdr:nvPicPr>
        <xdr:cNvPr id="24" name="Picture 25" descr="image_0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77025" y="15973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109</xdr:row>
      <xdr:rowOff>9525</xdr:rowOff>
    </xdr:from>
    <xdr:to>
      <xdr:col>4</xdr:col>
      <xdr:colOff>409575</xdr:colOff>
      <xdr:row>118</xdr:row>
      <xdr:rowOff>0</xdr:rowOff>
    </xdr:to>
    <xdr:pic>
      <xdr:nvPicPr>
        <xdr:cNvPr id="25" name="Picture 26" descr="image_0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8600" y="18097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109</xdr:row>
      <xdr:rowOff>28575</xdr:rowOff>
    </xdr:from>
    <xdr:to>
      <xdr:col>10</xdr:col>
      <xdr:colOff>409575</xdr:colOff>
      <xdr:row>118</xdr:row>
      <xdr:rowOff>0</xdr:rowOff>
    </xdr:to>
    <xdr:pic>
      <xdr:nvPicPr>
        <xdr:cNvPr id="26" name="Picture 27" descr="image_0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48050" y="18116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109</xdr:row>
      <xdr:rowOff>9525</xdr:rowOff>
    </xdr:from>
    <xdr:to>
      <xdr:col>16</xdr:col>
      <xdr:colOff>409575</xdr:colOff>
      <xdr:row>118</xdr:row>
      <xdr:rowOff>0</xdr:rowOff>
    </xdr:to>
    <xdr:pic>
      <xdr:nvPicPr>
        <xdr:cNvPr id="27" name="Picture 28" descr="image_0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86550" y="18097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122</xdr:row>
      <xdr:rowOff>28575</xdr:rowOff>
    </xdr:from>
    <xdr:to>
      <xdr:col>4</xdr:col>
      <xdr:colOff>409575</xdr:colOff>
      <xdr:row>131</xdr:row>
      <xdr:rowOff>0</xdr:rowOff>
    </xdr:to>
    <xdr:pic>
      <xdr:nvPicPr>
        <xdr:cNvPr id="28" name="Picture 29" descr="image_0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9075" y="20259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122</xdr:row>
      <xdr:rowOff>28575</xdr:rowOff>
    </xdr:from>
    <xdr:to>
      <xdr:col>10</xdr:col>
      <xdr:colOff>409575</xdr:colOff>
      <xdr:row>131</xdr:row>
      <xdr:rowOff>0</xdr:rowOff>
    </xdr:to>
    <xdr:pic>
      <xdr:nvPicPr>
        <xdr:cNvPr id="29" name="Picture 31" descr="image_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57575" y="202596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122</xdr:row>
      <xdr:rowOff>28575</xdr:rowOff>
    </xdr:from>
    <xdr:to>
      <xdr:col>16</xdr:col>
      <xdr:colOff>409575</xdr:colOff>
      <xdr:row>131</xdr:row>
      <xdr:rowOff>0</xdr:rowOff>
    </xdr:to>
    <xdr:pic>
      <xdr:nvPicPr>
        <xdr:cNvPr id="30" name="Picture 32" descr="image_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77025" y="20259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135</xdr:row>
      <xdr:rowOff>28575</xdr:rowOff>
    </xdr:from>
    <xdr:to>
      <xdr:col>4</xdr:col>
      <xdr:colOff>409575</xdr:colOff>
      <xdr:row>144</xdr:row>
      <xdr:rowOff>0</xdr:rowOff>
    </xdr:to>
    <xdr:pic>
      <xdr:nvPicPr>
        <xdr:cNvPr id="31" name="Picture 33" descr="image_0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" y="224028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135</xdr:row>
      <xdr:rowOff>28575</xdr:rowOff>
    </xdr:from>
    <xdr:to>
      <xdr:col>10</xdr:col>
      <xdr:colOff>409575</xdr:colOff>
      <xdr:row>144</xdr:row>
      <xdr:rowOff>0</xdr:rowOff>
    </xdr:to>
    <xdr:pic>
      <xdr:nvPicPr>
        <xdr:cNvPr id="32" name="Picture 34" descr="image_0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48050" y="22402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135</xdr:row>
      <xdr:rowOff>28575</xdr:rowOff>
    </xdr:from>
    <xdr:to>
      <xdr:col>16</xdr:col>
      <xdr:colOff>409575</xdr:colOff>
      <xdr:row>144</xdr:row>
      <xdr:rowOff>0</xdr:rowOff>
    </xdr:to>
    <xdr:pic>
      <xdr:nvPicPr>
        <xdr:cNvPr id="33" name="Picture 36" descr="image_0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77025" y="22402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148</xdr:row>
      <xdr:rowOff>9525</xdr:rowOff>
    </xdr:from>
    <xdr:to>
      <xdr:col>4</xdr:col>
      <xdr:colOff>409575</xdr:colOff>
      <xdr:row>157</xdr:row>
      <xdr:rowOff>0</xdr:rowOff>
    </xdr:to>
    <xdr:pic>
      <xdr:nvPicPr>
        <xdr:cNvPr id="34" name="Picture 37" descr="image_0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24526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148</xdr:row>
      <xdr:rowOff>28575</xdr:rowOff>
    </xdr:from>
    <xdr:to>
      <xdr:col>10</xdr:col>
      <xdr:colOff>409575</xdr:colOff>
      <xdr:row>157</xdr:row>
      <xdr:rowOff>0</xdr:rowOff>
    </xdr:to>
    <xdr:pic>
      <xdr:nvPicPr>
        <xdr:cNvPr id="35" name="Picture 39" descr="image_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48050" y="24545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148</xdr:row>
      <xdr:rowOff>28575</xdr:rowOff>
    </xdr:from>
    <xdr:to>
      <xdr:col>16</xdr:col>
      <xdr:colOff>381000</xdr:colOff>
      <xdr:row>157</xdr:row>
      <xdr:rowOff>0</xdr:rowOff>
    </xdr:to>
    <xdr:pic>
      <xdr:nvPicPr>
        <xdr:cNvPr id="36" name="Picture 40" descr="image_0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57975" y="245459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161</xdr:row>
      <xdr:rowOff>9525</xdr:rowOff>
    </xdr:from>
    <xdr:to>
      <xdr:col>4</xdr:col>
      <xdr:colOff>409575</xdr:colOff>
      <xdr:row>170</xdr:row>
      <xdr:rowOff>0</xdr:rowOff>
    </xdr:to>
    <xdr:pic>
      <xdr:nvPicPr>
        <xdr:cNvPr id="37" name="Picture 41" descr="image_0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8600" y="266700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161</xdr:row>
      <xdr:rowOff>9525</xdr:rowOff>
    </xdr:from>
    <xdr:to>
      <xdr:col>10</xdr:col>
      <xdr:colOff>409575</xdr:colOff>
      <xdr:row>170</xdr:row>
      <xdr:rowOff>0</xdr:rowOff>
    </xdr:to>
    <xdr:pic>
      <xdr:nvPicPr>
        <xdr:cNvPr id="38" name="Picture 42" descr="image_0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48050" y="266700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161</xdr:row>
      <xdr:rowOff>28575</xdr:rowOff>
    </xdr:from>
    <xdr:to>
      <xdr:col>16</xdr:col>
      <xdr:colOff>381000</xdr:colOff>
      <xdr:row>170</xdr:row>
      <xdr:rowOff>0</xdr:rowOff>
    </xdr:to>
    <xdr:pic>
      <xdr:nvPicPr>
        <xdr:cNvPr id="39" name="Picture 44" descr="image_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57975" y="26689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174</xdr:row>
      <xdr:rowOff>28575</xdr:rowOff>
    </xdr:from>
    <xdr:to>
      <xdr:col>4</xdr:col>
      <xdr:colOff>409575</xdr:colOff>
      <xdr:row>183</xdr:row>
      <xdr:rowOff>0</xdr:rowOff>
    </xdr:to>
    <xdr:pic>
      <xdr:nvPicPr>
        <xdr:cNvPr id="40" name="Picture 45" descr="image_0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9075" y="288321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174</xdr:row>
      <xdr:rowOff>28575</xdr:rowOff>
    </xdr:from>
    <xdr:to>
      <xdr:col>10</xdr:col>
      <xdr:colOff>381000</xdr:colOff>
      <xdr:row>183</xdr:row>
      <xdr:rowOff>0</xdr:rowOff>
    </xdr:to>
    <xdr:pic>
      <xdr:nvPicPr>
        <xdr:cNvPr id="41" name="Picture 46" descr="image_0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0" y="28832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174</xdr:row>
      <xdr:rowOff>28575</xdr:rowOff>
    </xdr:from>
    <xdr:to>
      <xdr:col>16</xdr:col>
      <xdr:colOff>381000</xdr:colOff>
      <xdr:row>183</xdr:row>
      <xdr:rowOff>0</xdr:rowOff>
    </xdr:to>
    <xdr:pic>
      <xdr:nvPicPr>
        <xdr:cNvPr id="42" name="Picture 47" descr="image_0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57975" y="28832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187</xdr:row>
      <xdr:rowOff>28575</xdr:rowOff>
    </xdr:from>
    <xdr:to>
      <xdr:col>4</xdr:col>
      <xdr:colOff>409575</xdr:colOff>
      <xdr:row>196</xdr:row>
      <xdr:rowOff>0</xdr:rowOff>
    </xdr:to>
    <xdr:pic>
      <xdr:nvPicPr>
        <xdr:cNvPr id="43" name="Picture 48" descr="image_0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8600" y="30975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187</xdr:row>
      <xdr:rowOff>28575</xdr:rowOff>
    </xdr:from>
    <xdr:to>
      <xdr:col>10</xdr:col>
      <xdr:colOff>409575</xdr:colOff>
      <xdr:row>196</xdr:row>
      <xdr:rowOff>0</xdr:rowOff>
    </xdr:to>
    <xdr:pic>
      <xdr:nvPicPr>
        <xdr:cNvPr id="44" name="Picture 49" descr="image_0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48050" y="309753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187</xdr:row>
      <xdr:rowOff>28575</xdr:rowOff>
    </xdr:from>
    <xdr:to>
      <xdr:col>16</xdr:col>
      <xdr:colOff>409575</xdr:colOff>
      <xdr:row>196</xdr:row>
      <xdr:rowOff>0</xdr:rowOff>
    </xdr:to>
    <xdr:pic>
      <xdr:nvPicPr>
        <xdr:cNvPr id="45" name="Picture 50" descr="image_0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86550" y="30975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200</xdr:row>
      <xdr:rowOff>9525</xdr:rowOff>
    </xdr:from>
    <xdr:to>
      <xdr:col>4</xdr:col>
      <xdr:colOff>419100</xdr:colOff>
      <xdr:row>209</xdr:row>
      <xdr:rowOff>0</xdr:rowOff>
    </xdr:to>
    <xdr:pic>
      <xdr:nvPicPr>
        <xdr:cNvPr id="46" name="Picture 51" descr="image_0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8600" y="3309937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200</xdr:row>
      <xdr:rowOff>28575</xdr:rowOff>
    </xdr:from>
    <xdr:to>
      <xdr:col>10</xdr:col>
      <xdr:colOff>409575</xdr:colOff>
      <xdr:row>209</xdr:row>
      <xdr:rowOff>0</xdr:rowOff>
    </xdr:to>
    <xdr:pic>
      <xdr:nvPicPr>
        <xdr:cNvPr id="47" name="Picture 52" descr="image_0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48050" y="33118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200</xdr:row>
      <xdr:rowOff>28575</xdr:rowOff>
    </xdr:from>
    <xdr:to>
      <xdr:col>16</xdr:col>
      <xdr:colOff>409575</xdr:colOff>
      <xdr:row>209</xdr:row>
      <xdr:rowOff>0</xdr:rowOff>
    </xdr:to>
    <xdr:pic>
      <xdr:nvPicPr>
        <xdr:cNvPr id="48" name="Picture 53" descr="image_0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77025" y="33118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213</xdr:row>
      <xdr:rowOff>28575</xdr:rowOff>
    </xdr:from>
    <xdr:to>
      <xdr:col>4</xdr:col>
      <xdr:colOff>447675</xdr:colOff>
      <xdr:row>222</xdr:row>
      <xdr:rowOff>0</xdr:rowOff>
    </xdr:to>
    <xdr:pic>
      <xdr:nvPicPr>
        <xdr:cNvPr id="49" name="Picture 54" descr="image_0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66700" y="352615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213</xdr:row>
      <xdr:rowOff>28575</xdr:rowOff>
    </xdr:from>
    <xdr:to>
      <xdr:col>10</xdr:col>
      <xdr:colOff>409575</xdr:colOff>
      <xdr:row>222</xdr:row>
      <xdr:rowOff>0</xdr:rowOff>
    </xdr:to>
    <xdr:pic>
      <xdr:nvPicPr>
        <xdr:cNvPr id="50" name="Picture 55" descr="image_0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448050" y="35261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213</xdr:row>
      <xdr:rowOff>28575</xdr:rowOff>
    </xdr:from>
    <xdr:to>
      <xdr:col>16</xdr:col>
      <xdr:colOff>409575</xdr:colOff>
      <xdr:row>222</xdr:row>
      <xdr:rowOff>0</xdr:rowOff>
    </xdr:to>
    <xdr:pic>
      <xdr:nvPicPr>
        <xdr:cNvPr id="51" name="Picture 56" descr="image_0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77025" y="35261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226</xdr:row>
      <xdr:rowOff>28575</xdr:rowOff>
    </xdr:from>
    <xdr:to>
      <xdr:col>4</xdr:col>
      <xdr:colOff>409575</xdr:colOff>
      <xdr:row>235</xdr:row>
      <xdr:rowOff>0</xdr:rowOff>
    </xdr:to>
    <xdr:pic>
      <xdr:nvPicPr>
        <xdr:cNvPr id="52" name="Picture 57" descr="image_1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3740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226</xdr:row>
      <xdr:rowOff>28575</xdr:rowOff>
    </xdr:from>
    <xdr:to>
      <xdr:col>10</xdr:col>
      <xdr:colOff>409575</xdr:colOff>
      <xdr:row>235</xdr:row>
      <xdr:rowOff>0</xdr:rowOff>
    </xdr:to>
    <xdr:pic>
      <xdr:nvPicPr>
        <xdr:cNvPr id="53" name="Picture 58" descr="image_0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457575" y="374046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226</xdr:row>
      <xdr:rowOff>28575</xdr:rowOff>
    </xdr:from>
    <xdr:to>
      <xdr:col>16</xdr:col>
      <xdr:colOff>409575</xdr:colOff>
      <xdr:row>235</xdr:row>
      <xdr:rowOff>0</xdr:rowOff>
    </xdr:to>
    <xdr:pic>
      <xdr:nvPicPr>
        <xdr:cNvPr id="54" name="Picture 59" descr="image_0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677025" y="3740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239</xdr:row>
      <xdr:rowOff>28575</xdr:rowOff>
    </xdr:from>
    <xdr:to>
      <xdr:col>4</xdr:col>
      <xdr:colOff>409575</xdr:colOff>
      <xdr:row>248</xdr:row>
      <xdr:rowOff>0</xdr:rowOff>
    </xdr:to>
    <xdr:pic>
      <xdr:nvPicPr>
        <xdr:cNvPr id="55" name="Picture 60" descr="image_0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9075" y="3954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239</xdr:row>
      <xdr:rowOff>28575</xdr:rowOff>
    </xdr:from>
    <xdr:to>
      <xdr:col>10</xdr:col>
      <xdr:colOff>409575</xdr:colOff>
      <xdr:row>248</xdr:row>
      <xdr:rowOff>0</xdr:rowOff>
    </xdr:to>
    <xdr:pic>
      <xdr:nvPicPr>
        <xdr:cNvPr id="56" name="Picture 61" descr="image_0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48050" y="3954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239</xdr:row>
      <xdr:rowOff>28575</xdr:rowOff>
    </xdr:from>
    <xdr:to>
      <xdr:col>16</xdr:col>
      <xdr:colOff>409575</xdr:colOff>
      <xdr:row>248</xdr:row>
      <xdr:rowOff>0</xdr:rowOff>
    </xdr:to>
    <xdr:pic>
      <xdr:nvPicPr>
        <xdr:cNvPr id="57" name="Picture 62" descr="image_0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86550" y="395478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252</xdr:row>
      <xdr:rowOff>9525</xdr:rowOff>
    </xdr:from>
    <xdr:to>
      <xdr:col>4</xdr:col>
      <xdr:colOff>409575</xdr:colOff>
      <xdr:row>261</xdr:row>
      <xdr:rowOff>0</xdr:rowOff>
    </xdr:to>
    <xdr:pic>
      <xdr:nvPicPr>
        <xdr:cNvPr id="58" name="Picture 63" descr="image_0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" y="41671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252</xdr:row>
      <xdr:rowOff>28575</xdr:rowOff>
    </xdr:from>
    <xdr:to>
      <xdr:col>10</xdr:col>
      <xdr:colOff>409575</xdr:colOff>
      <xdr:row>261</xdr:row>
      <xdr:rowOff>0</xdr:rowOff>
    </xdr:to>
    <xdr:pic>
      <xdr:nvPicPr>
        <xdr:cNvPr id="59" name="Picture 64" descr="image_0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448050" y="4169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252</xdr:row>
      <xdr:rowOff>28575</xdr:rowOff>
    </xdr:from>
    <xdr:to>
      <xdr:col>16</xdr:col>
      <xdr:colOff>409575</xdr:colOff>
      <xdr:row>261</xdr:row>
      <xdr:rowOff>0</xdr:rowOff>
    </xdr:to>
    <xdr:pic>
      <xdr:nvPicPr>
        <xdr:cNvPr id="60" name="Picture 65" descr="image_0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686550" y="416909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odewever.com/qui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9"/>
  <sheetViews>
    <sheetView tabSelected="1" zoomScalePageLayoutView="0" workbookViewId="0" topLeftCell="A22">
      <selection activeCell="A15" sqref="A15:E15"/>
    </sheetView>
  </sheetViews>
  <sheetFormatPr defaultColWidth="9.140625" defaultRowHeight="12.75"/>
  <cols>
    <col min="1" max="5" width="9.140625" style="2" customWidth="1"/>
    <col min="6" max="6" width="2.7109375" style="2" customWidth="1"/>
    <col min="7" max="11" width="9.140625" style="2" customWidth="1"/>
    <col min="12" max="12" width="2.7109375" style="2" customWidth="1"/>
    <col min="13" max="25" width="9.140625" style="2" customWidth="1"/>
    <col min="26" max="27" width="0" style="2" hidden="1" customWidth="1"/>
    <col min="28" max="16384" width="9.140625" style="2" customWidth="1"/>
  </cols>
  <sheetData>
    <row r="1" spans="1:27" ht="15.75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Z1" s="2">
        <v>16</v>
      </c>
      <c r="AA1" s="2">
        <f>IF(OR($A$16="Correct"),1,0)</f>
        <v>0</v>
      </c>
    </row>
    <row r="2" spans="1:27" ht="15.75">
      <c r="A2" s="11" t="s">
        <v>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  <c r="AA2" s="2">
        <f>IF(OR($G$16="Correct"),1,0)</f>
        <v>0</v>
      </c>
    </row>
    <row r="3" spans="1:27" ht="15.75">
      <c r="A3" s="10"/>
      <c r="B3" s="10"/>
      <c r="C3" s="12">
        <f>IF(OR(J266=60),"Congratulations!!!! You have completed the Film Title Quiz!","")</f>
      </c>
      <c r="D3" s="12"/>
      <c r="E3" s="12"/>
      <c r="F3" s="12"/>
      <c r="G3" s="12"/>
      <c r="H3" s="13"/>
      <c r="I3" s="12"/>
      <c r="J3" s="12"/>
      <c r="K3" s="12"/>
      <c r="L3" s="12"/>
      <c r="M3" s="12"/>
      <c r="N3" s="12"/>
      <c r="O3" s="10"/>
      <c r="P3" s="10"/>
      <c r="Q3" s="9"/>
      <c r="AA3" s="2">
        <f>IF(OR($M$16="Correct"),1,0)</f>
        <v>0</v>
      </c>
    </row>
    <row r="4" spans="1:2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Z4" s="2">
        <f>Z1+13</f>
        <v>29</v>
      </c>
      <c r="AA4" s="2">
        <f>IF(OR($A$29="Correct"),1,0)</f>
        <v>0</v>
      </c>
    </row>
    <row r="5" spans="1:27" ht="13.5" thickBot="1">
      <c r="A5" s="7">
        <v>1</v>
      </c>
      <c r="B5" s="3"/>
      <c r="C5" s="3"/>
      <c r="D5" s="3"/>
      <c r="E5" s="3"/>
      <c r="F5" s="3"/>
      <c r="G5" s="7">
        <v>2</v>
      </c>
      <c r="H5" s="3"/>
      <c r="I5" s="3"/>
      <c r="J5" s="3"/>
      <c r="K5" s="3"/>
      <c r="L5" s="3"/>
      <c r="M5" s="7">
        <v>3</v>
      </c>
      <c r="N5" s="3"/>
      <c r="O5" s="3"/>
      <c r="P5" s="3"/>
      <c r="Q5" s="3"/>
      <c r="AA5" s="2">
        <f>IF(OR($G$29="Correct"),1,0)</f>
        <v>0</v>
      </c>
    </row>
    <row r="6" spans="1:27" ht="12.75">
      <c r="A6" s="3"/>
      <c r="B6" s="4"/>
      <c r="C6" s="3"/>
      <c r="D6" s="3"/>
      <c r="E6" s="3"/>
      <c r="F6" s="3"/>
      <c r="G6" s="3"/>
      <c r="H6" s="4"/>
      <c r="I6" s="3"/>
      <c r="J6" s="3"/>
      <c r="K6" s="3"/>
      <c r="L6" s="3"/>
      <c r="M6" s="3"/>
      <c r="N6" s="4"/>
      <c r="O6" s="3"/>
      <c r="P6" s="3"/>
      <c r="Q6" s="3"/>
      <c r="AA6" s="2">
        <f>IF(OR($M$29="Correct"),1,0)</f>
        <v>0</v>
      </c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Z7" s="2">
        <f>Z4+13</f>
        <v>42</v>
      </c>
      <c r="AA7" s="2">
        <f>IF(OR($A$42="Correct"),1,0)</f>
        <v>0</v>
      </c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A8" s="2">
        <f>IF(OR($G$42="Correct"),1,0)</f>
        <v>0</v>
      </c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AA9" s="2">
        <f>IF(OR($M$42="Correct"),1,0)</f>
        <v>0</v>
      </c>
    </row>
    <row r="10" spans="1:2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Z10" s="2">
        <f>Z7+13</f>
        <v>55</v>
      </c>
      <c r="AA10" s="2">
        <f>IF(OR($A$55="Correct"),1,0)</f>
        <v>0</v>
      </c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AA11" s="2">
        <f>IF(OR($G$55="Correct"),1,0)</f>
        <v>0</v>
      </c>
    </row>
    <row r="12" spans="1:2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AA12" s="2">
        <f>IF(OR($M$55="Correct"),1,0)</f>
        <v>0</v>
      </c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2">
        <f>Z10+13</f>
        <v>68</v>
      </c>
      <c r="AA13" s="2">
        <f>IF(OR($A$68="Correct"),1,0)</f>
        <v>0</v>
      </c>
    </row>
    <row r="14" spans="1:27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AA14" s="2">
        <f>IF(OR($G$68="Correct"),1,0)</f>
        <v>0</v>
      </c>
    </row>
    <row r="15" spans="1:27" ht="12.75">
      <c r="A15" s="14"/>
      <c r="B15" s="15"/>
      <c r="C15" s="15"/>
      <c r="D15" s="15"/>
      <c r="E15" s="16"/>
      <c r="F15" s="3"/>
      <c r="G15" s="14"/>
      <c r="H15" s="15"/>
      <c r="I15" s="15"/>
      <c r="J15" s="15"/>
      <c r="K15" s="16"/>
      <c r="L15" s="3"/>
      <c r="M15" s="14"/>
      <c r="N15" s="15"/>
      <c r="O15" s="15"/>
      <c r="P15" s="15"/>
      <c r="Q15" s="16"/>
      <c r="AA15" s="2">
        <f>IF(OR($M$68="Correct"),1,0)</f>
        <v>0</v>
      </c>
    </row>
    <row r="16" spans="1:27" ht="13.5" thickBot="1">
      <c r="A16" s="17">
        <f>IF(OR(A15="Trading Places"),"Correct",IF(OR(A15=""),"","Wrong"))</f>
      </c>
      <c r="B16" s="18"/>
      <c r="C16" s="18"/>
      <c r="D16" s="18"/>
      <c r="E16" s="19"/>
      <c r="F16" s="3"/>
      <c r="G16" s="17">
        <f>IF(OR(G15="Willy Wonka &amp; the Chocolate Factory"),"Correct",IF(OR(G15="Willy Wonka and the Chocolate Factory"),"Correct",IF(OR(G15=""),"","Wrong")))</f>
      </c>
      <c r="H16" s="18"/>
      <c r="I16" s="18"/>
      <c r="J16" s="18"/>
      <c r="K16" s="19"/>
      <c r="L16" s="3"/>
      <c r="M16" s="17">
        <f>IF(OR(M15="Dick Tracy"),"Correct",IF(OR(M15="Dick Tracey"),"Correct",IF(OR(M15=""),"","Wrong")))</f>
      </c>
      <c r="N16" s="18"/>
      <c r="O16" s="18"/>
      <c r="P16" s="18"/>
      <c r="Q16" s="19"/>
      <c r="Z16" s="2">
        <f>Z13+13</f>
        <v>81</v>
      </c>
      <c r="AA16" s="2">
        <f>IF(OR($A$81="Correct"),1,0)</f>
        <v>0</v>
      </c>
    </row>
    <row r="17" spans="1:27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AA17" s="2">
        <f>IF(OR($G$81="Correct"),1,0)</f>
        <v>0</v>
      </c>
    </row>
    <row r="18" spans="1:27" ht="13.5" thickBot="1">
      <c r="A18" s="7">
        <v>4</v>
      </c>
      <c r="B18" s="3"/>
      <c r="C18" s="3"/>
      <c r="D18" s="3"/>
      <c r="E18" s="3"/>
      <c r="F18" s="3"/>
      <c r="G18" s="7">
        <v>5</v>
      </c>
      <c r="H18" s="3"/>
      <c r="I18" s="3"/>
      <c r="J18" s="3"/>
      <c r="K18" s="3"/>
      <c r="L18" s="3"/>
      <c r="M18" s="7">
        <v>6</v>
      </c>
      <c r="N18" s="3"/>
      <c r="O18" s="3"/>
      <c r="P18" s="3"/>
      <c r="Q18" s="3"/>
      <c r="AA18" s="2">
        <f>IF(OR($M$81="Correct"),1,0)</f>
        <v>0</v>
      </c>
    </row>
    <row r="19" spans="1:27" ht="12.75">
      <c r="A19" s="5"/>
      <c r="B19" s="3"/>
      <c r="C19" s="3"/>
      <c r="D19" s="3"/>
      <c r="E19" s="3"/>
      <c r="F19" s="3"/>
      <c r="G19" s="3"/>
      <c r="H19" s="5"/>
      <c r="I19" s="3"/>
      <c r="J19" s="3"/>
      <c r="K19" s="3"/>
      <c r="L19" s="3"/>
      <c r="M19" s="3"/>
      <c r="N19" s="5"/>
      <c r="O19" s="3"/>
      <c r="P19" s="3"/>
      <c r="Q19" s="3"/>
      <c r="Z19" s="2">
        <f>Z16+13</f>
        <v>94</v>
      </c>
      <c r="AA19" s="2">
        <f>IF(OR($A$94="Correct"),1,0)</f>
        <v>0</v>
      </c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AA20" s="2">
        <f>IF(OR($G$94="Correct"),1,0)</f>
        <v>0</v>
      </c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AA21" s="2">
        <f>IF(OR($M$94="Correct"),1,0)</f>
        <v>0</v>
      </c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Z22" s="2">
        <f>Z19+13</f>
        <v>107</v>
      </c>
      <c r="AA22" s="2">
        <f>IF(OR($A$107="Correct"),1,0)</f>
        <v>0</v>
      </c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A23" s="2">
        <f>IF(OR($G$107="Correct"),1,0)</f>
        <v>0</v>
      </c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A24" s="2">
        <f>IF(OR($M$107="Correct"),1,0)</f>
        <v>0</v>
      </c>
    </row>
    <row r="25" spans="1:2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Z25" s="2">
        <f>Z22+13</f>
        <v>120</v>
      </c>
      <c r="AA25" s="2">
        <f>IF(OR($A$120="Correct"),1,0)</f>
        <v>0</v>
      </c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AA26" s="2">
        <f>IF(OR($G$120="Correct"),1,0)</f>
        <v>0</v>
      </c>
    </row>
    <row r="27" spans="1:27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AA27" s="2">
        <f>IF(OR($M$120="Correct"),1,0)</f>
        <v>0</v>
      </c>
    </row>
    <row r="28" spans="1:27" ht="12.75">
      <c r="A28" s="14"/>
      <c r="B28" s="15"/>
      <c r="C28" s="15"/>
      <c r="D28" s="15"/>
      <c r="E28" s="16"/>
      <c r="F28" s="3"/>
      <c r="G28" s="14"/>
      <c r="H28" s="15"/>
      <c r="I28" s="15"/>
      <c r="J28" s="15"/>
      <c r="K28" s="16"/>
      <c r="L28" s="3"/>
      <c r="M28" s="14"/>
      <c r="N28" s="15"/>
      <c r="O28" s="15"/>
      <c r="P28" s="15"/>
      <c r="Q28" s="16"/>
      <c r="Z28" s="2">
        <f>Z25+13</f>
        <v>133</v>
      </c>
      <c r="AA28" s="2">
        <f>IF(OR($A$133="Correct"),1,0)</f>
        <v>0</v>
      </c>
    </row>
    <row r="29" spans="1:27" ht="13.5" thickBot="1">
      <c r="A29" s="17">
        <f>IF(OR(A28="Wayne's World"),"Correct",IF(OR(A28="Waynes World"),"Correct",IF(OR(A28=""),"","Wrong")))</f>
      </c>
      <c r="B29" s="18"/>
      <c r="C29" s="18"/>
      <c r="D29" s="18"/>
      <c r="E29" s="19"/>
      <c r="F29" s="3"/>
      <c r="G29" s="17">
        <f>IF(OR(G28="Top Secret"),"Correct",IF(OR(G28="Top Secret!"),"Correct",IF(OR(G28=""),"","Wrong")))</f>
      </c>
      <c r="H29" s="18"/>
      <c r="I29" s="18"/>
      <c r="J29" s="18"/>
      <c r="K29" s="19"/>
      <c r="L29" s="3"/>
      <c r="M29" s="17">
        <f>IF(OR(M28="Batman Forever"),"Correct",IF(OR(M28="Batman 3"),"Correct",IF(OR(M28="Batman"),"Which One?",IF(OR(M28=""),"","Wrong"))))</f>
      </c>
      <c r="N29" s="18"/>
      <c r="O29" s="18"/>
      <c r="P29" s="18"/>
      <c r="Q29" s="19"/>
      <c r="AA29" s="2">
        <f>IF(OR($G$133="Correct"),1,0)</f>
        <v>0</v>
      </c>
    </row>
    <row r="30" spans="1:27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A30" s="2">
        <f>IF(OR($M$133="Correct"),1,0)</f>
        <v>0</v>
      </c>
    </row>
    <row r="31" spans="1:27" ht="13.5" thickBot="1">
      <c r="A31" s="7">
        <v>7</v>
      </c>
      <c r="B31" s="3"/>
      <c r="C31" s="3"/>
      <c r="D31" s="3"/>
      <c r="E31" s="3"/>
      <c r="F31" s="3"/>
      <c r="G31" s="7">
        <v>8</v>
      </c>
      <c r="H31" s="3"/>
      <c r="I31" s="3"/>
      <c r="J31" s="3"/>
      <c r="K31" s="3"/>
      <c r="L31" s="3"/>
      <c r="M31" s="7">
        <v>9</v>
      </c>
      <c r="N31" s="3"/>
      <c r="O31" s="3"/>
      <c r="P31" s="3"/>
      <c r="Q31" s="3"/>
      <c r="Z31" s="2">
        <f>Z28+13</f>
        <v>146</v>
      </c>
      <c r="AA31" s="2">
        <f>IF(OR($A$146="Correct"),1,0)</f>
        <v>0</v>
      </c>
    </row>
    <row r="32" spans="1:27" ht="12.75">
      <c r="A32" s="5"/>
      <c r="B32" s="3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5"/>
      <c r="O32" s="3"/>
      <c r="P32" s="3"/>
      <c r="Q32" s="3"/>
      <c r="AA32" s="2">
        <f>IF(OR($G$146="Correct"),1,0)</f>
        <v>0</v>
      </c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AA33" s="2">
        <f>IF(OR($M$146="Correct"),1,0)</f>
        <v>0</v>
      </c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Z34" s="2">
        <f>Z31+13</f>
        <v>159</v>
      </c>
      <c r="AA34" s="2">
        <f>IF(OR($A$159="Correct"),1,0)</f>
        <v>0</v>
      </c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A35" s="2">
        <f>IF(OR($G$159="Correct"),1,0)</f>
        <v>0</v>
      </c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AA36" s="2">
        <f>IF(OR($M$159="Correct"),1,0)</f>
        <v>0</v>
      </c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Z37" s="2">
        <f>Z34+13</f>
        <v>172</v>
      </c>
      <c r="AA37" s="2">
        <f>IF(OR($A$172="Correct"),1,0)</f>
        <v>0</v>
      </c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A38" s="2">
        <f>IF(OR($G$172="Correct"),1,0)</f>
        <v>0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A39" s="2">
        <f>IF(OR($M$172="Correct"),1,0)</f>
        <v>0</v>
      </c>
    </row>
    <row r="40" spans="1:27" ht="13.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Z40" s="2">
        <f>Z37+13</f>
        <v>185</v>
      </c>
      <c r="AA40" s="2">
        <f>IF(OR($A$185="Correct"),1,0)</f>
        <v>0</v>
      </c>
    </row>
    <row r="41" spans="1:27" ht="12.75">
      <c r="A41" s="14"/>
      <c r="B41" s="15"/>
      <c r="C41" s="15"/>
      <c r="D41" s="15"/>
      <c r="E41" s="16"/>
      <c r="F41" s="3"/>
      <c r="G41" s="14"/>
      <c r="H41" s="15"/>
      <c r="I41" s="15"/>
      <c r="J41" s="15"/>
      <c r="K41" s="16"/>
      <c r="L41" s="3"/>
      <c r="M41" s="14"/>
      <c r="N41" s="15"/>
      <c r="O41" s="15"/>
      <c r="P41" s="15"/>
      <c r="Q41" s="16"/>
      <c r="AA41" s="2">
        <f>IF(OR($G$185="Correct"),1,0)</f>
        <v>0</v>
      </c>
    </row>
    <row r="42" spans="1:27" ht="13.5" thickBot="1">
      <c r="A42" s="17">
        <f>IF(OR(A41="Austin Powers in Goldmember"),"Correct",IF(OR(A41="Goldmember"),"Correct",IF(OR(A41="Austin Powers II"),"Correct",IF(OR(A41="Austin Powers 2"),"Correct",IF(OR(A41="Austin Powers"),"Which One?",IF(OR(A41=""),"","Wrong"))))))</f>
      </c>
      <c r="B42" s="18"/>
      <c r="C42" s="18"/>
      <c r="D42" s="18"/>
      <c r="E42" s="19"/>
      <c r="F42" s="3"/>
      <c r="G42" s="17">
        <f>IF(OR(G41="An Officer And A Gentleman"),"Correct",IF(OR(G41="Officer And A Gentleman"),"Correct",IF(OR(G41="Officer And Gentleman"),"Correct",IF(OR(G41=""),"","Wrong"))))</f>
      </c>
      <c r="H42" s="18"/>
      <c r="I42" s="18"/>
      <c r="J42" s="18"/>
      <c r="K42" s="19"/>
      <c r="L42" s="3"/>
      <c r="M42" s="17">
        <f>IF(OR(M41="Footloose"),"Correct",IF(OR(M41="Foot Loose"),"Correct",IF(OR(M41=""),"","Wrong")))</f>
      </c>
      <c r="N42" s="18"/>
      <c r="O42" s="18"/>
      <c r="P42" s="18"/>
      <c r="Q42" s="19"/>
      <c r="AA42" s="2">
        <f>IF(OR($M$185="Correct"),1,0)</f>
        <v>0</v>
      </c>
    </row>
    <row r="43" spans="1:27" ht="13.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Z43" s="2">
        <f>Z40+13</f>
        <v>198</v>
      </c>
      <c r="AA43" s="2">
        <f>IF(OR($A$198="Correct"),1,0)</f>
        <v>0</v>
      </c>
    </row>
    <row r="44" spans="1:27" ht="13.5" thickBot="1">
      <c r="A44" s="7">
        <v>10</v>
      </c>
      <c r="B44" s="3"/>
      <c r="C44" s="3"/>
      <c r="D44" s="3"/>
      <c r="E44" s="3"/>
      <c r="F44" s="3"/>
      <c r="G44" s="7">
        <v>11</v>
      </c>
      <c r="H44" s="3"/>
      <c r="I44" s="3"/>
      <c r="J44" s="3"/>
      <c r="K44" s="3"/>
      <c r="L44" s="3"/>
      <c r="M44" s="7">
        <v>12</v>
      </c>
      <c r="N44" s="3"/>
      <c r="O44" s="3"/>
      <c r="P44" s="3"/>
      <c r="Q44" s="3"/>
      <c r="AA44" s="2">
        <f>IF(OR($G$198="Correct"),1,0)</f>
        <v>0</v>
      </c>
    </row>
    <row r="45" spans="1:27" ht="12.75">
      <c r="A45" s="5"/>
      <c r="B45" s="3"/>
      <c r="C45" s="3"/>
      <c r="D45" s="3"/>
      <c r="E45" s="3"/>
      <c r="F45" s="3"/>
      <c r="G45" s="5"/>
      <c r="H45" s="3"/>
      <c r="I45" s="3"/>
      <c r="J45" s="3"/>
      <c r="K45" s="3"/>
      <c r="L45" s="3"/>
      <c r="M45" s="5"/>
      <c r="N45" s="3"/>
      <c r="O45" s="3"/>
      <c r="P45" s="3"/>
      <c r="Q45" s="3"/>
      <c r="AA45" s="2">
        <f>IF(OR($M$198="Correct"),1,0)</f>
        <v>0</v>
      </c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Z46" s="2">
        <f>Z43+13</f>
        <v>211</v>
      </c>
      <c r="AA46" s="2">
        <f>IF(OR($A$211="Correct"),1,0)</f>
        <v>0</v>
      </c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AA47" s="2">
        <f>IF(OR($G$211="Correct"),1,0)</f>
        <v>0</v>
      </c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A48" s="2">
        <f>IF(OR($M$211="Correct"),1,0)</f>
        <v>0</v>
      </c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Z49" s="2">
        <f>Z46+13</f>
        <v>224</v>
      </c>
      <c r="AA49" s="2">
        <f>IF(OR($A$224="Correct"),1,0)</f>
        <v>0</v>
      </c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AA50" s="2">
        <f>IF(OR($G$224="Correct"),1,0)</f>
        <v>0</v>
      </c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AA51" s="2">
        <f>IF(OR($M$224="Correct"),1,0)</f>
        <v>0</v>
      </c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Z52" s="2">
        <f>Z49+13</f>
        <v>237</v>
      </c>
      <c r="AA52" s="2">
        <f>IF(OR($A$237="Correct"),1,0)</f>
        <v>0</v>
      </c>
    </row>
    <row r="53" spans="1:27" ht="13.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AA53" s="2">
        <f>IF(OR($G$237="Correct"),1,0)</f>
        <v>0</v>
      </c>
    </row>
    <row r="54" spans="1:27" ht="12.75">
      <c r="A54" s="14"/>
      <c r="B54" s="15"/>
      <c r="C54" s="15"/>
      <c r="D54" s="15"/>
      <c r="E54" s="16"/>
      <c r="F54" s="3"/>
      <c r="G54" s="14"/>
      <c r="H54" s="15"/>
      <c r="I54" s="15"/>
      <c r="J54" s="15"/>
      <c r="K54" s="16"/>
      <c r="L54" s="3"/>
      <c r="M54" s="14"/>
      <c r="N54" s="15"/>
      <c r="O54" s="15"/>
      <c r="P54" s="15"/>
      <c r="Q54" s="16"/>
      <c r="AA54" s="2">
        <f>IF(OR($M$237="Correct"),1,0)</f>
        <v>0</v>
      </c>
    </row>
    <row r="55" spans="1:27" ht="13.5" thickBot="1">
      <c r="A55" s="17">
        <f>IF(OR(A54="Stand By Me"),"Correct",IF(OR(A54=""),"","Wrong"))</f>
      </c>
      <c r="B55" s="18"/>
      <c r="C55" s="18"/>
      <c r="D55" s="18"/>
      <c r="E55" s="19"/>
      <c r="F55" s="3"/>
      <c r="G55" s="17">
        <f>IF(OR(G54="Notting Hill"),"Correct",IF(OR(G54=""),"","Wrong"))</f>
      </c>
      <c r="H55" s="18"/>
      <c r="I55" s="18"/>
      <c r="J55" s="18"/>
      <c r="K55" s="19"/>
      <c r="L55" s="3"/>
      <c r="M55" s="17">
        <f>IF(OR(M54="About A Boy"),"Correct",IF(OR(M54=""),"","Wrong"))</f>
      </c>
      <c r="N55" s="18"/>
      <c r="O55" s="18"/>
      <c r="P55" s="18"/>
      <c r="Q55" s="19"/>
      <c r="Z55" s="2">
        <f>Z52+13</f>
        <v>250</v>
      </c>
      <c r="AA55" s="2">
        <f>IF(OR($A$250="Correct"),1,0)</f>
        <v>0</v>
      </c>
    </row>
    <row r="56" spans="1:27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AA56" s="2">
        <f>IF(OR($G$250="Correct"),1,0)</f>
        <v>0</v>
      </c>
    </row>
    <row r="57" spans="1:27" ht="13.5" thickBot="1">
      <c r="A57" s="7">
        <v>13</v>
      </c>
      <c r="B57" s="5"/>
      <c r="C57" s="3"/>
      <c r="D57" s="3"/>
      <c r="E57" s="3"/>
      <c r="F57" s="3"/>
      <c r="G57" s="8">
        <v>14</v>
      </c>
      <c r="H57" s="3"/>
      <c r="I57" s="3"/>
      <c r="J57" s="3"/>
      <c r="K57" s="3"/>
      <c r="L57" s="3"/>
      <c r="M57" s="7">
        <v>15</v>
      </c>
      <c r="N57" s="3"/>
      <c r="O57" s="3"/>
      <c r="P57" s="3"/>
      <c r="Q57" s="3"/>
      <c r="AA57" s="2">
        <f>IF(OR($M$250="Correct"),1,0)</f>
        <v>0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"/>
      <c r="N58" s="3"/>
      <c r="O58" s="3"/>
      <c r="P58" s="3"/>
      <c r="Q58" s="3"/>
      <c r="Z58" s="2">
        <f>Z55+13</f>
        <v>263</v>
      </c>
      <c r="AA58" s="2">
        <f>IF(OR($A$263="Correct"),1,0)</f>
        <v>0</v>
      </c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AA59" s="2">
        <f>IF(OR($G$263="Correct"),1,0)</f>
        <v>0</v>
      </c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AA60" s="2">
        <f>IF(OR($M$263="Correct"),1,0)</f>
        <v>0</v>
      </c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AA61" s="2">
        <f>SUM(AA1:AA60)</f>
        <v>0</v>
      </c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14"/>
      <c r="B67" s="15"/>
      <c r="C67" s="15"/>
      <c r="D67" s="15"/>
      <c r="E67" s="16"/>
      <c r="F67" s="3"/>
      <c r="G67" s="14"/>
      <c r="H67" s="15"/>
      <c r="I67" s="15"/>
      <c r="J67" s="15"/>
      <c r="K67" s="16"/>
      <c r="L67" s="3"/>
      <c r="M67" s="14"/>
      <c r="N67" s="15"/>
      <c r="O67" s="15"/>
      <c r="P67" s="15"/>
      <c r="Q67" s="16"/>
    </row>
    <row r="68" spans="1:17" ht="13.5" thickBot="1">
      <c r="A68" s="17">
        <f>IF(OR(A67="Fear and Loathing in Las Vegas"),"Correct",IF(OR(A67=""),"","Wrong"))</f>
      </c>
      <c r="B68" s="18"/>
      <c r="C68" s="18"/>
      <c r="D68" s="18"/>
      <c r="E68" s="19"/>
      <c r="F68" s="3"/>
      <c r="G68" s="17">
        <f>IF(OR(G67="Star Wars II: Episode II - Attack of the Clones"),"Correct",IF(OR(G67="Star Wars II: Attack of the Clones"),"Correct",IF(OR(G67="Attack of the Clones"),"Correct",IF(OR(G67="Star Wars 5"),"Correct",IF(OR(G67="Star Wars"),"Which One?",IF(OR(G67=""),"","Wrong"))))))</f>
      </c>
      <c r="H68" s="18"/>
      <c r="I68" s="18"/>
      <c r="J68" s="18"/>
      <c r="K68" s="19"/>
      <c r="L68" s="3"/>
      <c r="M68" s="17">
        <f>IF(OR(M67="The Usual Suspects"),"Correct",IF(OR(M67="Usual Suspects"),"Correct",IF(OR(M67=""),"","Wrong")))</f>
      </c>
      <c r="N68" s="18"/>
      <c r="O68" s="18"/>
      <c r="P68" s="18"/>
      <c r="Q68" s="19"/>
    </row>
    <row r="69" spans="1:17" ht="13.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3.5" thickBot="1">
      <c r="A70" s="7">
        <v>16</v>
      </c>
      <c r="B70" s="3"/>
      <c r="C70" s="3"/>
      <c r="D70" s="3"/>
      <c r="E70" s="3"/>
      <c r="F70" s="3"/>
      <c r="G70" s="7">
        <v>17</v>
      </c>
      <c r="H70" s="3"/>
      <c r="I70" s="3"/>
      <c r="J70" s="3"/>
      <c r="K70" s="3"/>
      <c r="L70" s="3"/>
      <c r="M70" s="7">
        <v>18</v>
      </c>
      <c r="N70" s="3"/>
      <c r="O70" s="3"/>
      <c r="P70" s="3"/>
      <c r="Q70" s="3"/>
    </row>
    <row r="71" spans="1:17" ht="12.75">
      <c r="A71" s="5"/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5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14"/>
      <c r="B80" s="15"/>
      <c r="C80" s="15"/>
      <c r="D80" s="15"/>
      <c r="E80" s="16"/>
      <c r="F80" s="3"/>
      <c r="G80" s="14"/>
      <c r="H80" s="15"/>
      <c r="I80" s="15"/>
      <c r="J80" s="15"/>
      <c r="K80" s="16"/>
      <c r="L80" s="3"/>
      <c r="M80" s="14"/>
      <c r="N80" s="15"/>
      <c r="O80" s="15"/>
      <c r="P80" s="15"/>
      <c r="Q80" s="16"/>
    </row>
    <row r="81" spans="1:17" ht="13.5" thickBot="1">
      <c r="A81" s="17">
        <f>IF(OR(A80="Signs"),"Correct",IF(OR(A80=""),"","Wrong"))</f>
      </c>
      <c r="B81" s="18"/>
      <c r="C81" s="18"/>
      <c r="D81" s="18"/>
      <c r="E81" s="19"/>
      <c r="F81" s="3"/>
      <c r="G81" s="17">
        <f>IF(OR(G80="X men"),"Correct",IF(OR(G80="X-men"),"Correct",IF(OR(G80="Xmen"),"Correct",IF(OR(G80=""),"","Wrong"))))</f>
      </c>
      <c r="H81" s="18"/>
      <c r="I81" s="18"/>
      <c r="J81" s="18"/>
      <c r="K81" s="19"/>
      <c r="L81" s="3"/>
      <c r="M81" s="17">
        <f>IF(OR(M80="The Sixth Sense"),"Correct",IF(OR(M80="The 6th Sense"),"Correct",IF(OR(M80="Sixth Sense"),"Correct",IF(OR(M80="6th Sense"),"Correct",IF(OR(M80=""),"","Wrong")))))</f>
      </c>
      <c r="N81" s="18"/>
      <c r="O81" s="18"/>
      <c r="P81" s="18"/>
      <c r="Q81" s="19"/>
    </row>
    <row r="82" spans="1:17" ht="13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3.5" thickBot="1">
      <c r="A83" s="7">
        <v>19</v>
      </c>
      <c r="B83" s="3"/>
      <c r="C83" s="3"/>
      <c r="D83" s="3"/>
      <c r="E83" s="3"/>
      <c r="F83" s="3"/>
      <c r="G83" s="7">
        <v>20</v>
      </c>
      <c r="H83" s="3"/>
      <c r="I83" s="3"/>
      <c r="J83" s="3"/>
      <c r="K83" s="3"/>
      <c r="L83" s="3"/>
      <c r="M83" s="7">
        <v>21</v>
      </c>
      <c r="N83" s="3"/>
      <c r="O83" s="3"/>
      <c r="P83" s="3"/>
      <c r="Q83" s="3"/>
    </row>
    <row r="84" spans="1:17" ht="12.75">
      <c r="A84" s="5"/>
      <c r="B84" s="3"/>
      <c r="C84" s="3"/>
      <c r="D84" s="3"/>
      <c r="E84" s="3"/>
      <c r="F84" s="3"/>
      <c r="G84" s="5"/>
      <c r="H84" s="3"/>
      <c r="I84" s="3"/>
      <c r="J84" s="3"/>
      <c r="K84" s="3"/>
      <c r="L84" s="3"/>
      <c r="M84" s="5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3.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14"/>
      <c r="B93" s="15"/>
      <c r="C93" s="15"/>
      <c r="D93" s="15"/>
      <c r="E93" s="16"/>
      <c r="F93" s="3"/>
      <c r="G93" s="14"/>
      <c r="H93" s="15"/>
      <c r="I93" s="15"/>
      <c r="J93" s="15"/>
      <c r="K93" s="16"/>
      <c r="L93" s="3"/>
      <c r="M93" s="14"/>
      <c r="N93" s="15"/>
      <c r="O93" s="15"/>
      <c r="P93" s="15"/>
      <c r="Q93" s="16"/>
    </row>
    <row r="94" spans="1:17" ht="13.5" thickBot="1">
      <c r="A94" s="17">
        <f>IF(OR(A93="Dirty Dancing"),"Correct",IF(OR(A93=""),"","Wrong"))</f>
      </c>
      <c r="B94" s="18"/>
      <c r="C94" s="18"/>
      <c r="D94" s="18"/>
      <c r="E94" s="19"/>
      <c r="F94" s="3"/>
      <c r="G94" s="17">
        <f>IF(OR(G93="The Titanic"),"Correct",IF(OR(G93="Titanic"),"Correct",IF(OR(G93=""),"","Wrong")))</f>
      </c>
      <c r="H94" s="18"/>
      <c r="I94" s="18"/>
      <c r="J94" s="18"/>
      <c r="K94" s="19"/>
      <c r="L94" s="3"/>
      <c r="M94" s="17">
        <f>IF(OR(M93="Singing in the Rain"),"Correct",IF(OR(M93="Singin' in the Rain"),"Correct",IF(OR(M93=""),"","Wrong")))</f>
      </c>
      <c r="N94" s="18"/>
      <c r="O94" s="18"/>
      <c r="P94" s="18"/>
      <c r="Q94" s="19"/>
    </row>
    <row r="95" spans="1:17" ht="13.5" thickBo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3.5" thickBot="1">
      <c r="A96" s="7">
        <v>22</v>
      </c>
      <c r="B96" s="3"/>
      <c r="C96" s="3"/>
      <c r="D96" s="3"/>
      <c r="E96" s="3"/>
      <c r="F96" s="3"/>
      <c r="G96" s="7">
        <v>23</v>
      </c>
      <c r="H96" s="3"/>
      <c r="I96" s="3"/>
      <c r="J96" s="3"/>
      <c r="K96" s="3"/>
      <c r="L96" s="3"/>
      <c r="M96" s="7">
        <v>24</v>
      </c>
      <c r="N96" s="3"/>
      <c r="O96" s="3"/>
      <c r="P96" s="3"/>
      <c r="Q96" s="3"/>
    </row>
    <row r="97" spans="1:17" ht="12.75">
      <c r="A97" s="5"/>
      <c r="B97" s="3"/>
      <c r="C97" s="3"/>
      <c r="D97" s="3"/>
      <c r="E97" s="3"/>
      <c r="F97" s="3"/>
      <c r="G97" s="5"/>
      <c r="H97" s="3"/>
      <c r="I97" s="3"/>
      <c r="J97" s="3"/>
      <c r="K97" s="3"/>
      <c r="L97" s="3"/>
      <c r="M97" s="5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3.5" thickBo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14"/>
      <c r="B106" s="15"/>
      <c r="C106" s="15"/>
      <c r="D106" s="15"/>
      <c r="E106" s="16"/>
      <c r="F106" s="3"/>
      <c r="G106" s="14"/>
      <c r="H106" s="15"/>
      <c r="I106" s="15"/>
      <c r="J106" s="15"/>
      <c r="K106" s="16"/>
      <c r="L106" s="3"/>
      <c r="M106" s="14"/>
      <c r="N106" s="15"/>
      <c r="O106" s="15"/>
      <c r="P106" s="15"/>
      <c r="Q106" s="16"/>
    </row>
    <row r="107" spans="1:17" ht="13.5" thickBot="1">
      <c r="A107" s="17">
        <f>IF(OR(A106="Back To The Future"),"Correct",IF(OR(A106="Back To The Future I"),"Correct",IF(OR(A106=""),"","Wrong")))</f>
      </c>
      <c r="B107" s="18"/>
      <c r="C107" s="18"/>
      <c r="D107" s="18"/>
      <c r="E107" s="19"/>
      <c r="F107" s="3"/>
      <c r="G107" s="17">
        <f>IF(OR(G106="The Big Lebowski"),"Correct",IF(OR(G106="Big Lebowski"),"Correct",IF(OR(G106=""),"","Wrong")))</f>
      </c>
      <c r="H107" s="18"/>
      <c r="I107" s="18"/>
      <c r="J107" s="18"/>
      <c r="K107" s="19"/>
      <c r="L107" s="3"/>
      <c r="M107" s="17">
        <f>IF(OR(M106="The Fifth Element"),"Correct",IF(OR(M106="The 5th Element"),"Correct",IF(OR(M106="Fifth Element"),"Correct",IF(OR(M106="5th Element"),"Correct",IF(OR(M106=""),"","Wrong")))))</f>
      </c>
      <c r="N107" s="18"/>
      <c r="O107" s="18"/>
      <c r="P107" s="18"/>
      <c r="Q107" s="19"/>
    </row>
    <row r="108" spans="1:17" ht="13.5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3.5" thickBot="1">
      <c r="A109" s="7">
        <v>25</v>
      </c>
      <c r="B109" s="3"/>
      <c r="C109" s="3"/>
      <c r="D109" s="3"/>
      <c r="E109" s="3"/>
      <c r="F109" s="3"/>
      <c r="G109" s="7">
        <v>26</v>
      </c>
      <c r="H109" s="3"/>
      <c r="I109" s="3"/>
      <c r="J109" s="3"/>
      <c r="K109" s="3"/>
      <c r="L109" s="3"/>
      <c r="M109" s="7">
        <v>27</v>
      </c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5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3.5" thickBo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14"/>
      <c r="B119" s="15"/>
      <c r="C119" s="15"/>
      <c r="D119" s="15"/>
      <c r="E119" s="16"/>
      <c r="F119" s="3"/>
      <c r="G119" s="14"/>
      <c r="H119" s="15"/>
      <c r="I119" s="15"/>
      <c r="J119" s="15"/>
      <c r="K119" s="16"/>
      <c r="L119" s="3"/>
      <c r="M119" s="14"/>
      <c r="N119" s="15"/>
      <c r="O119" s="15"/>
      <c r="P119" s="15"/>
      <c r="Q119" s="16"/>
    </row>
    <row r="120" spans="1:17" ht="13.5" thickBot="1">
      <c r="A120" s="17">
        <f>IF(OR(A119="Speed"),"Correct",IF(OR(A119="Speed I"),"Correct",IF(OR(A119=""),"","Wrong")))</f>
      </c>
      <c r="B120" s="18"/>
      <c r="C120" s="18"/>
      <c r="D120" s="18"/>
      <c r="E120" s="19"/>
      <c r="F120" s="3"/>
      <c r="G120" s="17">
        <f>IF(OR(G119="Big"),"Correct",IF(OR(G119="Big!"),"Correct",IF(OR(G119=""),"","Wrong")))</f>
      </c>
      <c r="H120" s="18"/>
      <c r="I120" s="18"/>
      <c r="J120" s="18"/>
      <c r="K120" s="19"/>
      <c r="L120" s="3"/>
      <c r="M120" s="17">
        <f>IF(OR(M119="Jumanji"),"Correct",IF(OR(M119=""),"","Wrong"))</f>
      </c>
      <c r="N120" s="18"/>
      <c r="O120" s="18"/>
      <c r="P120" s="18"/>
      <c r="Q120" s="19"/>
    </row>
    <row r="121" spans="1:17" ht="13.5" thickBo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3.5" thickBot="1">
      <c r="A122" s="7">
        <v>28</v>
      </c>
      <c r="B122" s="3"/>
      <c r="C122" s="3"/>
      <c r="D122" s="3"/>
      <c r="E122" s="3"/>
      <c r="F122" s="3"/>
      <c r="G122" s="7">
        <v>29</v>
      </c>
      <c r="H122" s="3"/>
      <c r="I122" s="3"/>
      <c r="J122" s="3"/>
      <c r="K122" s="3"/>
      <c r="L122" s="3"/>
      <c r="M122" s="7">
        <v>30</v>
      </c>
      <c r="N122" s="3"/>
      <c r="O122" s="3"/>
      <c r="P122" s="3"/>
      <c r="Q122" s="3"/>
    </row>
    <row r="123" spans="1:17" ht="12.75">
      <c r="A123" s="5"/>
      <c r="B123" s="3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5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3.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14"/>
      <c r="B132" s="15"/>
      <c r="C132" s="15"/>
      <c r="D132" s="15"/>
      <c r="E132" s="16"/>
      <c r="F132" s="3"/>
      <c r="G132" s="14"/>
      <c r="H132" s="15"/>
      <c r="I132" s="15"/>
      <c r="J132" s="15"/>
      <c r="K132" s="16"/>
      <c r="L132" s="3"/>
      <c r="M132" s="14"/>
      <c r="N132" s="15"/>
      <c r="O132" s="15"/>
      <c r="P132" s="15"/>
      <c r="Q132" s="16"/>
    </row>
    <row r="133" spans="1:17" ht="13.5" thickBot="1">
      <c r="A133" s="17">
        <f>IF(OR(A132="The Color Of Money"),"Correct",IF(OR(A132="Color Of Money"),"Correct",IF(OR(A132="The Colour Of Money"),"Correct",IF(OR(A132="Colour Of Money"),"Correct",IF(OR(A132=""),"","Wrong")))))</f>
      </c>
      <c r="B133" s="18"/>
      <c r="C133" s="18"/>
      <c r="D133" s="18"/>
      <c r="E133" s="19"/>
      <c r="F133" s="3"/>
      <c r="G133" s="17">
        <f>IF(OR(G132="Pushing Tin"),"Correct",IF(OR(G132=""),"","Wrong"))</f>
      </c>
      <c r="H133" s="18"/>
      <c r="I133" s="18"/>
      <c r="J133" s="18"/>
      <c r="K133" s="19"/>
      <c r="L133" s="3"/>
      <c r="M133" s="17">
        <f>IF(OR(M132="Flintstones"),"Correct",IF(OR(M132="The Flintstones"),"Correct",IF(OR(M132=""),"","Wrong")))</f>
      </c>
      <c r="N133" s="18"/>
      <c r="O133" s="18"/>
      <c r="P133" s="18"/>
      <c r="Q133" s="19"/>
    </row>
    <row r="134" spans="1:17" ht="13.5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3.5" thickBot="1">
      <c r="A135" s="7">
        <v>31</v>
      </c>
      <c r="B135" s="3"/>
      <c r="C135" s="3"/>
      <c r="D135" s="3"/>
      <c r="E135" s="3"/>
      <c r="F135" s="3"/>
      <c r="G135" s="7">
        <v>32</v>
      </c>
      <c r="H135" s="3"/>
      <c r="I135" s="3"/>
      <c r="J135" s="3"/>
      <c r="K135" s="3"/>
      <c r="L135" s="3"/>
      <c r="M135" s="7">
        <v>33</v>
      </c>
      <c r="N135" s="3"/>
      <c r="O135" s="3"/>
      <c r="P135" s="3"/>
      <c r="Q135" s="3"/>
    </row>
    <row r="136" spans="1:17" ht="12.75">
      <c r="A136" s="5"/>
      <c r="B136" s="3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5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3.5" thickBo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14"/>
      <c r="B145" s="15"/>
      <c r="C145" s="15"/>
      <c r="D145" s="15"/>
      <c r="E145" s="16"/>
      <c r="F145" s="3"/>
      <c r="G145" s="14"/>
      <c r="H145" s="15"/>
      <c r="I145" s="15"/>
      <c r="J145" s="15"/>
      <c r="K145" s="16"/>
      <c r="L145" s="3"/>
      <c r="M145" s="14"/>
      <c r="N145" s="15"/>
      <c r="O145" s="15"/>
      <c r="P145" s="15"/>
      <c r="Q145" s="16"/>
    </row>
    <row r="146" spans="1:17" ht="13.5" thickBot="1">
      <c r="A146" s="17">
        <f>IF(OR(A145="Pulp Fiction"),"Correct",IF(OR(A145=""),"","Wrong"))</f>
      </c>
      <c r="B146" s="18"/>
      <c r="C146" s="18"/>
      <c r="D146" s="18"/>
      <c r="E146" s="19"/>
      <c r="F146" s="3"/>
      <c r="G146" s="17">
        <f>IF(OR(G145="Ransom"),"Correct",IF(OR(G145=""),"","Wrong"))</f>
      </c>
      <c r="H146" s="18"/>
      <c r="I146" s="18"/>
      <c r="J146" s="18"/>
      <c r="K146" s="19"/>
      <c r="L146" s="3"/>
      <c r="M146" s="17">
        <f>IF(OR(M145="Full Metal Jacket"),"Correct",IF(OR(M145=""),"","Wrong"))</f>
      </c>
      <c r="N146" s="18"/>
      <c r="O146" s="18"/>
      <c r="P146" s="18"/>
      <c r="Q146" s="19"/>
    </row>
    <row r="147" spans="1:17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3.5" thickBot="1">
      <c r="A148" s="8">
        <v>34</v>
      </c>
      <c r="B148" s="3"/>
      <c r="C148" s="3"/>
      <c r="D148" s="3"/>
      <c r="E148" s="3"/>
      <c r="F148" s="3"/>
      <c r="G148" s="7">
        <v>35</v>
      </c>
      <c r="H148" s="3"/>
      <c r="I148" s="3"/>
      <c r="J148" s="3"/>
      <c r="K148" s="3"/>
      <c r="L148" s="3"/>
      <c r="M148" s="7">
        <v>36</v>
      </c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5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3.5" thickBo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14"/>
      <c r="B158" s="15"/>
      <c r="C158" s="15"/>
      <c r="D158" s="15"/>
      <c r="E158" s="16"/>
      <c r="F158" s="3"/>
      <c r="G158" s="14"/>
      <c r="H158" s="15"/>
      <c r="I158" s="15"/>
      <c r="J158" s="15"/>
      <c r="K158" s="16"/>
      <c r="L158" s="3"/>
      <c r="M158" s="14"/>
      <c r="N158" s="15"/>
      <c r="O158" s="15"/>
      <c r="P158" s="15"/>
      <c r="Q158" s="16"/>
    </row>
    <row r="159" spans="1:17" ht="13.5" thickBot="1">
      <c r="A159" s="17">
        <f>IF(OR(A158="Jay and Silent Bob Strike Back"),"Correct",IF(OR(A158=""),"","Wrong"))</f>
      </c>
      <c r="B159" s="18"/>
      <c r="C159" s="18"/>
      <c r="D159" s="18"/>
      <c r="E159" s="19"/>
      <c r="F159" s="3"/>
      <c r="G159" s="17">
        <f>IF(OR(G158="Hellraiser"),"Correct",IF(OR(G158="Hell Raiser"),"Correct",IF(OR(G158=""),"","Wrong")))</f>
      </c>
      <c r="H159" s="18"/>
      <c r="I159" s="18"/>
      <c r="J159" s="18"/>
      <c r="K159" s="19"/>
      <c r="L159" s="3"/>
      <c r="M159" s="17">
        <f>IF(OR(M158="Independence Day"),"Correct",IF(OR(M158=""),"","Wrong"))</f>
      </c>
      <c r="N159" s="18"/>
      <c r="O159" s="18"/>
      <c r="P159" s="18"/>
      <c r="Q159" s="19"/>
    </row>
    <row r="160" spans="1:17" ht="13.5" thickBo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3.5" thickBot="1">
      <c r="A161" s="8">
        <v>37</v>
      </c>
      <c r="B161" s="3"/>
      <c r="C161" s="3"/>
      <c r="D161" s="3"/>
      <c r="E161" s="3"/>
      <c r="F161" s="3"/>
      <c r="G161" s="7">
        <v>38</v>
      </c>
      <c r="H161" s="3"/>
      <c r="I161" s="3"/>
      <c r="J161" s="3"/>
      <c r="K161" s="3"/>
      <c r="L161" s="3"/>
      <c r="M161" s="7">
        <v>39</v>
      </c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5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3.5" thickBo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14"/>
      <c r="B171" s="15"/>
      <c r="C171" s="15"/>
      <c r="D171" s="15"/>
      <c r="E171" s="16"/>
      <c r="F171" s="3"/>
      <c r="G171" s="14"/>
      <c r="H171" s="15"/>
      <c r="I171" s="15"/>
      <c r="J171" s="15"/>
      <c r="K171" s="16"/>
      <c r="L171" s="3"/>
      <c r="M171" s="14"/>
      <c r="N171" s="15"/>
      <c r="O171" s="15"/>
      <c r="P171" s="15"/>
      <c r="Q171" s="16"/>
    </row>
    <row r="172" spans="1:17" ht="13.5" thickBot="1">
      <c r="A172" s="17">
        <f>IF(OR(A171="ET"),"Correct",IF(OR(A171="E.T."),"Correct",IF(OR(A171="E.T. and Me"),"Correct",IF(OR(A171="E.T. the Extra-Terrestrial "),"Correct",IF(OR(A171=""),"","Wrong")))))</f>
      </c>
      <c r="B172" s="18"/>
      <c r="C172" s="18"/>
      <c r="D172" s="18"/>
      <c r="E172" s="19"/>
      <c r="F172" s="3"/>
      <c r="G172" s="17">
        <f>IF(OR(G171="Men in Black"),"Correct",IF(OR(G171="Men in Black"),"Correct",IF(OR(G171=""),"","Wrong")))</f>
      </c>
      <c r="H172" s="18"/>
      <c r="I172" s="18"/>
      <c r="J172" s="18"/>
      <c r="K172" s="19"/>
      <c r="L172" s="3"/>
      <c r="M172" s="17">
        <f>IF(OR(M171="Swingers"),"Correct",IF(OR(M171="Swinger"),"Correct",IF(OR(M171=""),"","Wrong")))</f>
      </c>
      <c r="N172" s="18"/>
      <c r="O172" s="18"/>
      <c r="P172" s="18"/>
      <c r="Q172" s="19"/>
    </row>
    <row r="173" spans="1:17" ht="13.5" thickBo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3.5" thickBot="1">
      <c r="A174" s="7">
        <v>40</v>
      </c>
      <c r="B174" s="3"/>
      <c r="C174" s="3"/>
      <c r="D174" s="3"/>
      <c r="E174" s="3"/>
      <c r="F174" s="3"/>
      <c r="G174" s="7">
        <v>41</v>
      </c>
      <c r="H174" s="3"/>
      <c r="I174" s="3"/>
      <c r="J174" s="3"/>
      <c r="K174" s="3"/>
      <c r="L174" s="3"/>
      <c r="M174" s="7">
        <v>42</v>
      </c>
      <c r="N174" s="3"/>
      <c r="O174" s="3"/>
      <c r="P174" s="3"/>
      <c r="Q174" s="3"/>
    </row>
    <row r="175" spans="1:17" ht="12.75">
      <c r="A175" s="5"/>
      <c r="B175" s="3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5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3.5" thickBo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14"/>
      <c r="B184" s="15"/>
      <c r="C184" s="15"/>
      <c r="D184" s="15"/>
      <c r="E184" s="16"/>
      <c r="F184" s="3"/>
      <c r="G184" s="14"/>
      <c r="H184" s="15"/>
      <c r="I184" s="15"/>
      <c r="J184" s="15"/>
      <c r="K184" s="16"/>
      <c r="L184" s="3"/>
      <c r="M184" s="14"/>
      <c r="N184" s="15"/>
      <c r="O184" s="15"/>
      <c r="P184" s="15"/>
      <c r="Q184" s="16"/>
    </row>
    <row r="185" spans="1:17" ht="13.5" thickBot="1">
      <c r="A185" s="17">
        <f>IF(OR(A184="Porky's"),"Correct",IF(OR(A184="Porkys"),"Correct",IF(OR(A184="Chez Porky"),"Correct",IF(OR(A184="Porkies"),"Correct",IF(OR(A184=""),"","Wrong")))))</f>
      </c>
      <c r="B185" s="18"/>
      <c r="C185" s="18"/>
      <c r="D185" s="18"/>
      <c r="E185" s="19"/>
      <c r="F185" s="3"/>
      <c r="G185" s="17">
        <f>IF(OR(G184="Shrek"),"Correct",IF(OR(G184=""),"","Wrong"))</f>
      </c>
      <c r="H185" s="18"/>
      <c r="I185" s="18"/>
      <c r="J185" s="18"/>
      <c r="K185" s="19"/>
      <c r="L185" s="3"/>
      <c r="M185" s="17">
        <f>IF(OR(M184="The Matrix"),"Correct",IF(OR(M184="Matrix"),"Correct",IF(OR(M184="Matrix I"),"Correct",IF(OR(M184="The Matrix I"),"Correct",IF(OR(M184=""),"","Wrong")))))</f>
      </c>
      <c r="N185" s="18"/>
      <c r="O185" s="18"/>
      <c r="P185" s="18"/>
      <c r="Q185" s="19"/>
    </row>
    <row r="186" spans="1:17" ht="13.5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3.5" thickBot="1">
      <c r="A187" s="7">
        <v>43</v>
      </c>
      <c r="B187" s="3"/>
      <c r="C187" s="3"/>
      <c r="D187" s="3"/>
      <c r="E187" s="3"/>
      <c r="F187" s="3"/>
      <c r="G187" s="7">
        <v>44</v>
      </c>
      <c r="H187" s="3"/>
      <c r="I187" s="3"/>
      <c r="J187" s="3"/>
      <c r="K187" s="3"/>
      <c r="L187" s="3"/>
      <c r="M187" s="7">
        <v>45</v>
      </c>
      <c r="N187" s="3"/>
      <c r="O187" s="3"/>
      <c r="P187" s="3"/>
      <c r="Q187" s="3"/>
    </row>
    <row r="188" spans="1:17" ht="12.75">
      <c r="A188" s="5"/>
      <c r="B188" s="3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5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3.5" thickBo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14"/>
      <c r="B197" s="15"/>
      <c r="C197" s="15"/>
      <c r="D197" s="15"/>
      <c r="E197" s="16"/>
      <c r="F197" s="3"/>
      <c r="G197" s="14"/>
      <c r="H197" s="15"/>
      <c r="I197" s="15"/>
      <c r="J197" s="15"/>
      <c r="K197" s="16"/>
      <c r="L197" s="3"/>
      <c r="M197" s="14"/>
      <c r="N197" s="15"/>
      <c r="O197" s="15"/>
      <c r="P197" s="15"/>
      <c r="Q197" s="16"/>
    </row>
    <row r="198" spans="1:17" ht="13.5" thickBot="1">
      <c r="A198" s="17">
        <f>IF(OR(A197="Grease"),"Correct",IF(OR(A197=""),"","Wrong"))</f>
      </c>
      <c r="B198" s="18"/>
      <c r="C198" s="18"/>
      <c r="D198" s="18"/>
      <c r="E198" s="19"/>
      <c r="F198" s="3"/>
      <c r="G198" s="17">
        <f>IF(OR(G197="Rambo: First Blood"),"Correct",IF(OR(G197="First Blood"),"Correct",IF(OR(G197="Rambo I"),"Correct",IF(OR(G197="Rambo"),"Which One?",IF(OR(G197=""),"","Wrong")))))</f>
      </c>
      <c r="H198" s="18"/>
      <c r="I198" s="18"/>
      <c r="J198" s="18"/>
      <c r="K198" s="19"/>
      <c r="L198" s="3"/>
      <c r="M198" s="17">
        <f>IF(OR(M197="The Fast And The Furious"),"Correct",IF(OR(M197="Fast And The Furious"),"Correct",IF(OR(M197="The Fast &amp; The Furious"),"Correct",IF(OR(M197="Fast &amp; The Furious"),"Correct",IF(OR(M197=""),"","Wrong")))))</f>
      </c>
      <c r="N198" s="18"/>
      <c r="O198" s="18"/>
      <c r="P198" s="18"/>
      <c r="Q198" s="19"/>
    </row>
    <row r="199" spans="1:17" ht="13.5" thickBo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3.5" thickBot="1">
      <c r="A200" s="7">
        <v>46</v>
      </c>
      <c r="B200" s="3"/>
      <c r="C200" s="3"/>
      <c r="D200" s="3"/>
      <c r="E200" s="3"/>
      <c r="F200" s="3"/>
      <c r="G200" s="7">
        <v>47</v>
      </c>
      <c r="H200" s="3"/>
      <c r="I200" s="3"/>
      <c r="J200" s="3"/>
      <c r="K200" s="3"/>
      <c r="L200" s="3"/>
      <c r="M200" s="7">
        <v>48</v>
      </c>
      <c r="N200" s="3"/>
      <c r="O200" s="3"/>
      <c r="P200" s="3"/>
      <c r="Q200" s="3"/>
    </row>
    <row r="201" spans="1:17" ht="12.75">
      <c r="A201" s="5"/>
      <c r="B201" s="3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5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3.5" thickBo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14"/>
      <c r="B210" s="15"/>
      <c r="C210" s="15"/>
      <c r="D210" s="15"/>
      <c r="E210" s="16"/>
      <c r="F210" s="3"/>
      <c r="G210" s="14"/>
      <c r="H210" s="15"/>
      <c r="I210" s="15"/>
      <c r="J210" s="15"/>
      <c r="K210" s="16"/>
      <c r="L210" s="3"/>
      <c r="M210" s="14"/>
      <c r="N210" s="15"/>
      <c r="O210" s="15"/>
      <c r="P210" s="15"/>
      <c r="Q210" s="16"/>
    </row>
    <row r="211" spans="1:17" ht="13.5" thickBot="1">
      <c r="A211" s="17">
        <f>IF(OR(A210="The Wedding Singer"),"Correct",IF(OR(A210="Wedding Singer"),"Correct",IF(OR(A210=""),"","Wrong")))</f>
      </c>
      <c r="B211" s="18"/>
      <c r="C211" s="18"/>
      <c r="D211" s="18"/>
      <c r="E211" s="19"/>
      <c r="F211" s="3"/>
      <c r="G211" s="17">
        <f>IF(OR(G210="The Blues Brothers"),"Correct",IF(OR(G210="Blues Brothers"),"Correct",IF(OR(G210=""),"","Wrong")))</f>
      </c>
      <c r="H211" s="18"/>
      <c r="I211" s="18"/>
      <c r="J211" s="18"/>
      <c r="K211" s="19"/>
      <c r="L211" s="3"/>
      <c r="M211" s="17">
        <f>IF(OR(M210="Purple Rain"),"Correct",IF(OR(M210="Prince"),"That is the artist!",IF(OR(M210=""),"","Wrong")))</f>
      </c>
      <c r="N211" s="18"/>
      <c r="O211" s="18"/>
      <c r="P211" s="18"/>
      <c r="Q211" s="19"/>
    </row>
    <row r="212" spans="1:17" ht="13.5" thickBo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3.5" thickBot="1">
      <c r="A213" s="7">
        <v>49</v>
      </c>
      <c r="B213" s="3"/>
      <c r="C213" s="3"/>
      <c r="D213" s="3"/>
      <c r="E213" s="3"/>
      <c r="F213" s="3"/>
      <c r="G213" s="7">
        <v>50</v>
      </c>
      <c r="H213" s="3"/>
      <c r="I213" s="3"/>
      <c r="J213" s="3"/>
      <c r="K213" s="3"/>
      <c r="L213" s="3"/>
      <c r="M213" s="7">
        <v>51</v>
      </c>
      <c r="N213" s="3"/>
      <c r="O213" s="3"/>
      <c r="P213" s="3"/>
      <c r="Q213" s="3"/>
    </row>
    <row r="214" spans="1:17" ht="12.75">
      <c r="A214" s="5"/>
      <c r="B214" s="3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5"/>
      <c r="N214" s="3"/>
      <c r="O214" s="3"/>
      <c r="P214" s="3"/>
      <c r="Q214" s="3"/>
    </row>
    <row r="215" spans="1:1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3.5" thickBo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14"/>
      <c r="B223" s="15"/>
      <c r="C223" s="15"/>
      <c r="D223" s="15"/>
      <c r="E223" s="16"/>
      <c r="F223" s="3"/>
      <c r="G223" s="14"/>
      <c r="H223" s="15"/>
      <c r="I223" s="15"/>
      <c r="J223" s="15"/>
      <c r="K223" s="16"/>
      <c r="L223" s="3"/>
      <c r="M223" s="14"/>
      <c r="N223" s="15"/>
      <c r="O223" s="15"/>
      <c r="P223" s="15"/>
      <c r="Q223" s="16"/>
    </row>
    <row r="224" spans="1:17" ht="13.5" thickBot="1">
      <c r="A224" s="17">
        <f>IF(OR(A223="The Waterboy"),"Correct",IF(OR(A223="Waterboy"),"Correct",IF(OR(A223="The Water boy"),"Correct",IF(OR(A223="Water boy"),"Correct",IF(OR(A223=""),"","Wrong")))))</f>
      </c>
      <c r="B224" s="18"/>
      <c r="C224" s="18"/>
      <c r="D224" s="18"/>
      <c r="E224" s="19"/>
      <c r="F224" s="3"/>
      <c r="G224" s="17">
        <f>IF(OR(G223="White Men Can't Jump"),"Correct",IF(OR(G223="White Men Cant Jump"),"Correct",IF(OR(G223="White Men Cannot Jump"),"Correct",IF(OR(G223="White Man Can't Jump"),"Correct",IF(OR(G223=""),"","Wrong")))))</f>
      </c>
      <c r="H224" s="18"/>
      <c r="I224" s="18"/>
      <c r="J224" s="18"/>
      <c r="K224" s="19"/>
      <c r="L224" s="3"/>
      <c r="M224" s="17">
        <f>IF(OR(M223="The Full Monty"),"Correct",IF(OR(M223="Full Montys"),"Correct",IF(OR(M223=""),"","Wrong")))</f>
      </c>
      <c r="N224" s="18"/>
      <c r="O224" s="18"/>
      <c r="P224" s="18"/>
      <c r="Q224" s="19"/>
    </row>
    <row r="225" spans="1:17" ht="13.5" thickBo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3.5" thickBot="1">
      <c r="A226" s="7">
        <v>52</v>
      </c>
      <c r="B226" s="3"/>
      <c r="C226" s="3"/>
      <c r="D226" s="3"/>
      <c r="E226" s="3"/>
      <c r="F226" s="3"/>
      <c r="G226" s="7">
        <v>53</v>
      </c>
      <c r="H226" s="3"/>
      <c r="I226" s="3"/>
      <c r="J226" s="3"/>
      <c r="K226" s="3"/>
      <c r="L226" s="3"/>
      <c r="M226" s="7">
        <v>54</v>
      </c>
      <c r="N226" s="3"/>
      <c r="O226" s="3"/>
      <c r="P226" s="3"/>
      <c r="Q226" s="3"/>
    </row>
    <row r="227" spans="1:17" ht="12.75">
      <c r="A227" s="5"/>
      <c r="B227" s="3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5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3.5" thickBo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14"/>
      <c r="B236" s="15"/>
      <c r="C236" s="15"/>
      <c r="D236" s="15"/>
      <c r="E236" s="16"/>
      <c r="F236" s="3"/>
      <c r="G236" s="14"/>
      <c r="H236" s="15"/>
      <c r="I236" s="15"/>
      <c r="J236" s="15"/>
      <c r="K236" s="16"/>
      <c r="L236" s="3"/>
      <c r="M236" s="14"/>
      <c r="N236" s="15"/>
      <c r="O236" s="15"/>
      <c r="P236" s="15"/>
      <c r="Q236" s="16"/>
    </row>
    <row r="237" spans="1:17" ht="13.5" thickBot="1">
      <c r="A237" s="17">
        <f>IF(OR(A236="Jackie Brown"),"Correct",IF(OR(A236="Jacky Brown"),"Correct",IF(OR(A236=""),"","Wrong")))</f>
      </c>
      <c r="B237" s="18"/>
      <c r="C237" s="18"/>
      <c r="D237" s="18"/>
      <c r="E237" s="19"/>
      <c r="F237" s="3"/>
      <c r="G237" s="17">
        <f>IF(OR(G236="Zoolander"),"Correct",IF(OR(G236="Zoo lander"),"Correct",IF(OR(G236=""),"","Wrong")))</f>
      </c>
      <c r="H237" s="18"/>
      <c r="I237" s="18"/>
      <c r="J237" s="18"/>
      <c r="K237" s="19"/>
      <c r="L237" s="3"/>
      <c r="M237" s="17">
        <f>IF(OR(M236="The Lord of the Rings: The Fellowship of the Ring: The Motion Picture"),"Correct",IF(OR(M236="The Lord of the Rings: The Fellowship of the Ring"),"Correct",IF(OR(M236="The Fellowship of the Ring"),"Correct",IF(OR(M236="Fellowship of the Ring"),"Correct",IF(OR(M236="The Lord of the Rings"),"Which One?",IF(OR(M236="Lord of the Rings"),"Which One?",IF(OR(M236=""),"","Wrong")))))))</f>
      </c>
      <c r="N237" s="18"/>
      <c r="O237" s="18"/>
      <c r="P237" s="18"/>
      <c r="Q237" s="19"/>
    </row>
    <row r="238" spans="1:17" ht="13.5" thickBo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3.5" thickBot="1">
      <c r="A239" s="7">
        <v>55</v>
      </c>
      <c r="B239" s="3"/>
      <c r="C239" s="3"/>
      <c r="D239" s="3"/>
      <c r="E239" s="3"/>
      <c r="F239" s="3"/>
      <c r="G239" s="7">
        <v>56</v>
      </c>
      <c r="H239" s="3"/>
      <c r="I239" s="3"/>
      <c r="J239" s="3"/>
      <c r="K239" s="3"/>
      <c r="L239" s="3"/>
      <c r="M239" s="7">
        <v>57</v>
      </c>
      <c r="N239" s="3"/>
      <c r="O239" s="3"/>
      <c r="P239" s="3"/>
      <c r="Q239" s="3"/>
    </row>
    <row r="240" spans="1:17" ht="12.75">
      <c r="A240" s="5"/>
      <c r="B240" s="3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5"/>
      <c r="N240" s="3"/>
      <c r="O240" s="3"/>
      <c r="P240" s="3"/>
      <c r="Q240" s="3"/>
    </row>
    <row r="241" spans="1:1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3.5" thickBo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14"/>
      <c r="B249" s="15"/>
      <c r="C249" s="15"/>
      <c r="D249" s="15"/>
      <c r="E249" s="16"/>
      <c r="F249" s="3"/>
      <c r="G249" s="14"/>
      <c r="H249" s="15"/>
      <c r="I249" s="15"/>
      <c r="J249" s="15"/>
      <c r="K249" s="16"/>
      <c r="L249" s="3"/>
      <c r="M249" s="14"/>
      <c r="N249" s="15"/>
      <c r="O249" s="15"/>
      <c r="P249" s="15"/>
      <c r="Q249" s="16"/>
    </row>
    <row r="250" spans="1:17" ht="13.5" thickBot="1">
      <c r="A250" s="17">
        <f>IF(OR(A249="Sleepy Hollow"),"Correct",IF(OR(A249=""),"","Wrong"))</f>
      </c>
      <c r="B250" s="18"/>
      <c r="C250" s="18"/>
      <c r="D250" s="18"/>
      <c r="E250" s="19"/>
      <c r="F250" s="3"/>
      <c r="G250" s="17">
        <f>IF(OR(G249="Godzilla"),"Correct",IF(OR(G249=""),"","Wrong"))</f>
      </c>
      <c r="H250" s="18"/>
      <c r="I250" s="18"/>
      <c r="J250" s="18"/>
      <c r="K250" s="19"/>
      <c r="L250" s="3"/>
      <c r="M250" s="17">
        <f>IF(OR(M249="Bridget Jones's Diary"),"Correct",IF(OR(M249="Bridget Jones Diary"),"Correct",IF(OR(M249="Bridget Jones"),"Correct",IF(OR(M249=""),"","Wrong"))))</f>
      </c>
      <c r="N250" s="18"/>
      <c r="O250" s="18"/>
      <c r="P250" s="18"/>
      <c r="Q250" s="19"/>
    </row>
    <row r="251" spans="1:17" ht="13.5" thickBo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3.5" thickBot="1">
      <c r="A252" s="7">
        <v>58</v>
      </c>
      <c r="B252" s="3"/>
      <c r="C252" s="3"/>
      <c r="D252" s="3"/>
      <c r="E252" s="3"/>
      <c r="F252" s="3"/>
      <c r="G252" s="7">
        <v>59</v>
      </c>
      <c r="H252" s="3"/>
      <c r="I252" s="3"/>
      <c r="J252" s="3"/>
      <c r="K252" s="3"/>
      <c r="L252" s="3"/>
      <c r="M252" s="7">
        <v>60</v>
      </c>
      <c r="N252" s="3"/>
      <c r="O252" s="3"/>
      <c r="P252" s="3"/>
      <c r="Q252" s="3"/>
    </row>
    <row r="253" spans="1:17" ht="12.75">
      <c r="A253" s="5"/>
      <c r="B253" s="3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5"/>
      <c r="N253" s="3"/>
      <c r="O253" s="3"/>
      <c r="P253" s="3"/>
      <c r="Q253" s="3"/>
    </row>
    <row r="254" spans="1:1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3.5" thickBo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14"/>
      <c r="B262" s="15"/>
      <c r="C262" s="15"/>
      <c r="D262" s="15"/>
      <c r="E262" s="16"/>
      <c r="F262" s="3"/>
      <c r="G262" s="14"/>
      <c r="H262" s="15"/>
      <c r="I262" s="15"/>
      <c r="J262" s="15"/>
      <c r="K262" s="16"/>
      <c r="L262" s="3"/>
      <c r="M262" s="14"/>
      <c r="N262" s="15"/>
      <c r="O262" s="15"/>
      <c r="P262" s="15"/>
      <c r="Q262" s="16"/>
    </row>
    <row r="263" spans="1:17" ht="13.5" thickBot="1">
      <c r="A263" s="17">
        <f>IF(OR(A262="Crouching Tiger, Hidden Dragon"),"Correct",IF(OR(A262="Crouching Tiger Hidden Dragon"),"Correct",IF(OR(A262=""),"","Wrong")))</f>
      </c>
      <c r="B263" s="18"/>
      <c r="C263" s="18"/>
      <c r="D263" s="18"/>
      <c r="E263" s="19"/>
      <c r="F263" s="3"/>
      <c r="G263" s="17">
        <f>IF(OR(G262="Kingpin"),"Correct",IF(OR(G262=""),"","Wrong"))</f>
      </c>
      <c r="H263" s="18"/>
      <c r="I263" s="18"/>
      <c r="J263" s="18"/>
      <c r="K263" s="19"/>
      <c r="L263" s="3"/>
      <c r="M263" s="17">
        <f>IF(OR(M262="Evolution"),"Correct",IF(OR(M262=""),"","Wrong"))</f>
      </c>
      <c r="N263" s="18"/>
      <c r="O263" s="18"/>
      <c r="P263" s="18"/>
      <c r="Q263" s="19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3.5" thickBo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" customHeight="1">
      <c r="A266" s="3"/>
      <c r="B266" s="3"/>
      <c r="C266" s="3"/>
      <c r="D266" s="3"/>
      <c r="E266" s="3"/>
      <c r="F266" s="3"/>
      <c r="G266" s="21" t="s">
        <v>21</v>
      </c>
      <c r="H266" s="22"/>
      <c r="I266" s="22"/>
      <c r="J266" s="25">
        <f>AA61</f>
        <v>0</v>
      </c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23"/>
      <c r="H267" s="24"/>
      <c r="I267" s="24"/>
      <c r="J267" s="26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23" t="s">
        <v>22</v>
      </c>
      <c r="H268" s="24"/>
      <c r="I268" s="24"/>
      <c r="J268" s="26">
        <v>60</v>
      </c>
      <c r="K268" s="3"/>
      <c r="L268" s="3"/>
      <c r="M268" s="3"/>
      <c r="N268" s="3"/>
      <c r="O268" s="3"/>
      <c r="P268" s="3"/>
      <c r="Q268" s="3"/>
    </row>
    <row r="269" spans="1:17" ht="13.5" thickBot="1">
      <c r="A269" s="3"/>
      <c r="B269" s="3"/>
      <c r="C269" s="3"/>
      <c r="D269" s="3"/>
      <c r="E269" s="3"/>
      <c r="F269" s="3"/>
      <c r="G269" s="27"/>
      <c r="H269" s="28"/>
      <c r="I269" s="28"/>
      <c r="J269" s="29"/>
      <c r="K269" s="3"/>
      <c r="L269" s="3"/>
      <c r="M269" s="3"/>
      <c r="N269" s="3"/>
      <c r="O269" s="3"/>
      <c r="P269" s="3"/>
      <c r="Q269" s="3"/>
    </row>
  </sheetData>
  <sheetProtection password="D9BF" sheet="1" objects="1" scenarios="1"/>
  <mergeCells count="127">
    <mergeCell ref="A1:Q1"/>
    <mergeCell ref="G266:I267"/>
    <mergeCell ref="J266:J267"/>
    <mergeCell ref="G268:I269"/>
    <mergeCell ref="J268:J269"/>
    <mergeCell ref="M262:Q262"/>
    <mergeCell ref="M263:Q263"/>
    <mergeCell ref="A262:E262"/>
    <mergeCell ref="A263:E263"/>
    <mergeCell ref="G262:K262"/>
    <mergeCell ref="G224:K224"/>
    <mergeCell ref="A237:E237"/>
    <mergeCell ref="G236:K236"/>
    <mergeCell ref="G237:K237"/>
    <mergeCell ref="G263:K263"/>
    <mergeCell ref="A250:E250"/>
    <mergeCell ref="G249:K249"/>
    <mergeCell ref="G250:K250"/>
    <mergeCell ref="A210:E210"/>
    <mergeCell ref="A211:E211"/>
    <mergeCell ref="A223:E223"/>
    <mergeCell ref="A224:E224"/>
    <mergeCell ref="M249:Q249"/>
    <mergeCell ref="M250:Q250"/>
    <mergeCell ref="A249:E249"/>
    <mergeCell ref="M223:Q223"/>
    <mergeCell ref="M224:Q224"/>
    <mergeCell ref="G223:K223"/>
    <mergeCell ref="G210:K210"/>
    <mergeCell ref="G211:K211"/>
    <mergeCell ref="M184:Q184"/>
    <mergeCell ref="M185:Q185"/>
    <mergeCell ref="M197:Q197"/>
    <mergeCell ref="M198:Q198"/>
    <mergeCell ref="M210:Q210"/>
    <mergeCell ref="M211:Q211"/>
    <mergeCell ref="A184:E184"/>
    <mergeCell ref="A185:E185"/>
    <mergeCell ref="G185:K185"/>
    <mergeCell ref="G184:K184"/>
    <mergeCell ref="A197:E197"/>
    <mergeCell ref="A198:E198"/>
    <mergeCell ref="G197:K197"/>
    <mergeCell ref="G198:K198"/>
    <mergeCell ref="A159:E159"/>
    <mergeCell ref="A158:E158"/>
    <mergeCell ref="A171:E171"/>
    <mergeCell ref="A172:E172"/>
    <mergeCell ref="G171:K171"/>
    <mergeCell ref="G172:K172"/>
    <mergeCell ref="G158:K158"/>
    <mergeCell ref="G159:K159"/>
    <mergeCell ref="M132:Q132"/>
    <mergeCell ref="M133:Q133"/>
    <mergeCell ref="M145:Q145"/>
    <mergeCell ref="M146:Q146"/>
    <mergeCell ref="M171:Q171"/>
    <mergeCell ref="M172:Q172"/>
    <mergeCell ref="A132:E132"/>
    <mergeCell ref="A133:E133"/>
    <mergeCell ref="G132:K132"/>
    <mergeCell ref="G133:K133"/>
    <mergeCell ref="M158:Q158"/>
    <mergeCell ref="M159:Q159"/>
    <mergeCell ref="A145:E145"/>
    <mergeCell ref="A146:E146"/>
    <mergeCell ref="G145:K145"/>
    <mergeCell ref="G146:K146"/>
    <mergeCell ref="M106:Q106"/>
    <mergeCell ref="M107:Q107"/>
    <mergeCell ref="A119:E119"/>
    <mergeCell ref="A120:E120"/>
    <mergeCell ref="G119:K119"/>
    <mergeCell ref="G120:K120"/>
    <mergeCell ref="M119:Q119"/>
    <mergeCell ref="M120:Q120"/>
    <mergeCell ref="A106:E106"/>
    <mergeCell ref="A107:E107"/>
    <mergeCell ref="G106:K106"/>
    <mergeCell ref="G107:K107"/>
    <mergeCell ref="A93:E93"/>
    <mergeCell ref="A94:E94"/>
    <mergeCell ref="G93:K93"/>
    <mergeCell ref="G94:K94"/>
    <mergeCell ref="A81:E81"/>
    <mergeCell ref="G80:K80"/>
    <mergeCell ref="G81:K81"/>
    <mergeCell ref="M93:Q93"/>
    <mergeCell ref="M94:Q94"/>
    <mergeCell ref="M67:Q67"/>
    <mergeCell ref="M68:Q68"/>
    <mergeCell ref="M80:Q80"/>
    <mergeCell ref="M81:Q81"/>
    <mergeCell ref="M55:Q55"/>
    <mergeCell ref="A67:E67"/>
    <mergeCell ref="A68:E68"/>
    <mergeCell ref="G67:K67"/>
    <mergeCell ref="G68:K68"/>
    <mergeCell ref="A80:E80"/>
    <mergeCell ref="M42:Q42"/>
    <mergeCell ref="A54:E54"/>
    <mergeCell ref="A41:E41"/>
    <mergeCell ref="A42:E42"/>
    <mergeCell ref="G41:K41"/>
    <mergeCell ref="G42:K42"/>
    <mergeCell ref="G54:K54"/>
    <mergeCell ref="M54:Q54"/>
    <mergeCell ref="G29:K29"/>
    <mergeCell ref="A28:E28"/>
    <mergeCell ref="A29:E29"/>
    <mergeCell ref="A55:E55"/>
    <mergeCell ref="G55:K55"/>
    <mergeCell ref="M15:Q15"/>
    <mergeCell ref="M16:Q16"/>
    <mergeCell ref="M28:Q28"/>
    <mergeCell ref="M29:Q29"/>
    <mergeCell ref="M41:Q41"/>
    <mergeCell ref="A2:P2"/>
    <mergeCell ref="C3:N3"/>
    <mergeCell ref="M236:Q236"/>
    <mergeCell ref="M237:Q237"/>
    <mergeCell ref="A15:E15"/>
    <mergeCell ref="A236:E236"/>
    <mergeCell ref="A16:E16"/>
    <mergeCell ref="G15:K15"/>
    <mergeCell ref="G16:K16"/>
    <mergeCell ref="G28:K28"/>
  </mergeCells>
  <conditionalFormatting sqref="A1:B65536 C4:N65536 C1:N2 O1:IV65536">
    <cfRule type="expression" priority="1" dxfId="1" stopIfTrue="1">
      <formula>$J$266=60</formula>
    </cfRule>
  </conditionalFormatting>
  <conditionalFormatting sqref="C3:N3">
    <cfRule type="expression" priority="2" dxfId="0" stopIfTrue="1">
      <formula>$J$266=60</formula>
    </cfRule>
  </conditionalFormatting>
  <hyperlinks>
    <hyperlink ref="A1:Q1" r:id="rId1" display="This quiz has been checked by Gav &amp; Arno - click for more quizzes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D1">
      <selection activeCell="A1" sqref="A1:C16384"/>
    </sheetView>
  </sheetViews>
  <sheetFormatPr defaultColWidth="9.140625" defaultRowHeight="12.75"/>
  <cols>
    <col min="1" max="1" width="0" style="1" hidden="1" customWidth="1"/>
    <col min="2" max="2" width="43.421875" style="1" hidden="1" customWidth="1"/>
    <col min="3" max="3" width="0" style="1" hidden="1" customWidth="1"/>
    <col min="4" max="16384" width="9.140625" style="1" customWidth="1"/>
  </cols>
  <sheetData>
    <row r="1" spans="1:3" ht="12.75">
      <c r="A1" s="6" t="s">
        <v>23</v>
      </c>
      <c r="B1" s="6" t="s">
        <v>24</v>
      </c>
      <c r="C1" s="6" t="s">
        <v>17</v>
      </c>
    </row>
    <row r="2" spans="1:3" ht="12.75">
      <c r="A2" s="1">
        <v>1</v>
      </c>
      <c r="B2" s="1" t="s">
        <v>19</v>
      </c>
      <c r="C2" s="1">
        <f>IF(B2=Sheet1!A15,1,0)</f>
        <v>0</v>
      </c>
    </row>
    <row r="3" spans="1:3" ht="12.75">
      <c r="A3" s="1">
        <v>2</v>
      </c>
      <c r="B3" s="1" t="s">
        <v>18</v>
      </c>
      <c r="C3" s="1">
        <f>IF(B3=Sheet1!G15,1,0)</f>
        <v>0</v>
      </c>
    </row>
    <row r="4" spans="1:3" ht="12.75">
      <c r="A4" s="1">
        <v>3</v>
      </c>
      <c r="B4" s="1" t="s">
        <v>25</v>
      </c>
      <c r="C4" s="1">
        <f>IF(B4=Sheet1!M15,1,0)</f>
        <v>0</v>
      </c>
    </row>
    <row r="5" spans="1:3" ht="12.75">
      <c r="A5" s="1">
        <v>4</v>
      </c>
      <c r="B5" s="1" t="s">
        <v>26</v>
      </c>
      <c r="C5" s="1">
        <f>IF(B5=Sheet1!A28,1,0)</f>
        <v>0</v>
      </c>
    </row>
    <row r="6" spans="1:3" ht="12.75">
      <c r="A6" s="1">
        <v>5</v>
      </c>
      <c r="B6" s="1" t="s">
        <v>27</v>
      </c>
      <c r="C6" s="1">
        <f>IF(B6=Sheet1!G28,1,0)</f>
        <v>0</v>
      </c>
    </row>
    <row r="7" spans="1:3" ht="12.75">
      <c r="A7" s="1">
        <v>6</v>
      </c>
      <c r="B7" s="1" t="s">
        <v>28</v>
      </c>
      <c r="C7" s="1">
        <f>IF(B7=Sheet1!M28,1,0)</f>
        <v>0</v>
      </c>
    </row>
    <row r="8" spans="1:3" ht="12.75">
      <c r="A8" s="1">
        <v>7</v>
      </c>
      <c r="B8" s="1" t="s">
        <v>29</v>
      </c>
      <c r="C8" s="1">
        <f>IF(B8=Sheet1!A41,1,0)</f>
        <v>0</v>
      </c>
    </row>
    <row r="9" spans="1:3" ht="12.75">
      <c r="A9" s="1">
        <v>8</v>
      </c>
      <c r="B9" s="1" t="s">
        <v>30</v>
      </c>
      <c r="C9" s="1">
        <f>IF(B9=Sheet1!G41,1,0)</f>
        <v>0</v>
      </c>
    </row>
    <row r="10" spans="1:3" ht="12.75">
      <c r="A10" s="1">
        <v>9</v>
      </c>
      <c r="B10" s="1" t="s">
        <v>31</v>
      </c>
      <c r="C10" s="1">
        <f>IF(B10=Sheet1!M41,1,0)</f>
        <v>0</v>
      </c>
    </row>
    <row r="11" spans="1:3" ht="12.75">
      <c r="A11" s="1">
        <v>10</v>
      </c>
      <c r="B11" s="1" t="s">
        <v>32</v>
      </c>
      <c r="C11" s="1">
        <f>IF(B11=Sheet1!A54,1,0)</f>
        <v>0</v>
      </c>
    </row>
    <row r="12" spans="1:3" ht="12.75">
      <c r="A12" s="1">
        <v>11</v>
      </c>
      <c r="B12" s="1" t="s">
        <v>33</v>
      </c>
      <c r="C12" s="1">
        <f>IF(B12=Sheet1!G54,1,0)</f>
        <v>0</v>
      </c>
    </row>
    <row r="13" spans="1:3" ht="12.75">
      <c r="A13" s="1">
        <v>12</v>
      </c>
      <c r="B13" s="1" t="s">
        <v>34</v>
      </c>
      <c r="C13" s="1">
        <f>IF(B13=Sheet1!M54,1,0)</f>
        <v>0</v>
      </c>
    </row>
    <row r="14" spans="1:3" ht="12.75">
      <c r="A14" s="1">
        <v>13</v>
      </c>
      <c r="B14" s="1" t="s">
        <v>35</v>
      </c>
      <c r="C14" s="1">
        <f>IF(B14=Sheet1!A67,1,0)</f>
        <v>0</v>
      </c>
    </row>
    <row r="15" spans="1:6" ht="12.75">
      <c r="A15" s="1">
        <v>14</v>
      </c>
      <c r="B15" s="2" t="s">
        <v>20</v>
      </c>
      <c r="C15" s="1">
        <f>IF(B15=Sheet1!G67,1,0)</f>
        <v>0</v>
      </c>
      <c r="D15" s="2"/>
      <c r="F15" s="2"/>
    </row>
    <row r="16" spans="1:3" ht="12.75">
      <c r="A16" s="1">
        <v>15</v>
      </c>
      <c r="B16" s="1" t="s">
        <v>36</v>
      </c>
      <c r="C16" s="1">
        <f>IF(B16=Sheet1!M67,1,0)</f>
        <v>0</v>
      </c>
    </row>
    <row r="17" spans="1:3" ht="12.75">
      <c r="A17" s="1">
        <v>16</v>
      </c>
      <c r="B17" s="1" t="s">
        <v>37</v>
      </c>
      <c r="C17" s="1">
        <f>IF(B17=Sheet1!A80,1,0)</f>
        <v>0</v>
      </c>
    </row>
    <row r="18" spans="1:3" ht="12.75">
      <c r="A18" s="1">
        <v>17</v>
      </c>
      <c r="B18" s="1" t="s">
        <v>38</v>
      </c>
      <c r="C18" s="1">
        <f>IF(B18=Sheet1!G80,1,0)</f>
        <v>0</v>
      </c>
    </row>
    <row r="19" spans="1:3" ht="12.75">
      <c r="A19" s="1">
        <v>18</v>
      </c>
      <c r="B19" s="1" t="s">
        <v>39</v>
      </c>
      <c r="C19" s="1">
        <f>IF(B19=Sheet1!M80,1,0)</f>
        <v>0</v>
      </c>
    </row>
    <row r="20" spans="1:3" ht="12.75">
      <c r="A20" s="1">
        <v>19</v>
      </c>
      <c r="B20" s="1" t="s">
        <v>40</v>
      </c>
      <c r="C20" s="1">
        <f>IF(B20=Sheet1!A93,1,0)</f>
        <v>0</v>
      </c>
    </row>
    <row r="21" spans="1:3" ht="12.75">
      <c r="A21" s="1">
        <v>20</v>
      </c>
      <c r="B21" s="1" t="s">
        <v>41</v>
      </c>
      <c r="C21" s="1">
        <f>IF(B21=Sheet1!G93,1,0)</f>
        <v>0</v>
      </c>
    </row>
    <row r="22" spans="1:3" ht="12.75">
      <c r="A22" s="1">
        <v>21</v>
      </c>
      <c r="B22" s="1" t="s">
        <v>42</v>
      </c>
      <c r="C22" s="1">
        <f>IF(B22=Sheet1!M93,1,0)</f>
        <v>0</v>
      </c>
    </row>
    <row r="23" spans="1:3" ht="12.75">
      <c r="A23" s="1">
        <v>22</v>
      </c>
      <c r="B23" s="1" t="s">
        <v>43</v>
      </c>
      <c r="C23" s="1">
        <f>IF(B23=Sheet1!A106,1,0)</f>
        <v>0</v>
      </c>
    </row>
    <row r="24" spans="1:3" ht="12.75">
      <c r="A24" s="1">
        <v>23</v>
      </c>
      <c r="B24" s="1" t="s">
        <v>44</v>
      </c>
      <c r="C24" s="1">
        <f>IF(B24=Sheet1!G106,1,0)</f>
        <v>0</v>
      </c>
    </row>
    <row r="25" spans="1:3" ht="12.75">
      <c r="A25" s="1">
        <v>24</v>
      </c>
      <c r="B25" s="1" t="s">
        <v>45</v>
      </c>
      <c r="C25" s="1">
        <f>IF(B25=Sheet1!M106,1,0)</f>
        <v>0</v>
      </c>
    </row>
    <row r="26" spans="1:3" ht="12.75">
      <c r="A26" s="1">
        <v>25</v>
      </c>
      <c r="B26" s="1" t="s">
        <v>46</v>
      </c>
      <c r="C26" s="1">
        <f>IF(B26=Sheet1!A119,1,0)</f>
        <v>0</v>
      </c>
    </row>
    <row r="27" spans="1:3" ht="12.75">
      <c r="A27" s="1">
        <v>26</v>
      </c>
      <c r="B27" s="1" t="s">
        <v>47</v>
      </c>
      <c r="C27" s="1">
        <f>IF(B27=Sheet1!G119,1,0)</f>
        <v>0</v>
      </c>
    </row>
    <row r="28" spans="1:3" ht="12.75">
      <c r="A28" s="1">
        <v>27</v>
      </c>
      <c r="B28" s="1" t="s">
        <v>48</v>
      </c>
      <c r="C28" s="1">
        <f>IF(B28=Sheet1!M119,1,0)</f>
        <v>0</v>
      </c>
    </row>
    <row r="29" spans="1:3" ht="12.75">
      <c r="A29" s="1">
        <v>28</v>
      </c>
      <c r="B29" s="1" t="s">
        <v>49</v>
      </c>
      <c r="C29" s="1">
        <f>IF(B29=Sheet1!A132,1,0)</f>
        <v>0</v>
      </c>
    </row>
    <row r="30" spans="1:3" ht="12.75">
      <c r="A30" s="1">
        <v>29</v>
      </c>
      <c r="B30" s="1" t="s">
        <v>50</v>
      </c>
      <c r="C30" s="1">
        <f>IF(B30=Sheet1!G132,1,0)</f>
        <v>0</v>
      </c>
    </row>
    <row r="31" spans="1:3" ht="12.75">
      <c r="A31" s="1">
        <v>30</v>
      </c>
      <c r="B31" s="1" t="s">
        <v>51</v>
      </c>
      <c r="C31" s="1">
        <f>IF(B31=Sheet1!M132,1,0)</f>
        <v>0</v>
      </c>
    </row>
    <row r="32" spans="1:3" ht="12.75">
      <c r="A32" s="1">
        <v>31</v>
      </c>
      <c r="B32" s="1" t="s">
        <v>52</v>
      </c>
      <c r="C32" s="1">
        <f>IF(B32=Sheet1!A145,1,0)</f>
        <v>0</v>
      </c>
    </row>
    <row r="33" spans="1:3" ht="12.75">
      <c r="A33" s="1">
        <v>32</v>
      </c>
      <c r="B33" s="1" t="s">
        <v>53</v>
      </c>
      <c r="C33" s="1">
        <f>IF(B33=Sheet1!G145,1,0)</f>
        <v>0</v>
      </c>
    </row>
    <row r="34" spans="1:3" ht="12.75">
      <c r="A34" s="1">
        <v>33</v>
      </c>
      <c r="B34" s="1" t="s">
        <v>54</v>
      </c>
      <c r="C34" s="1">
        <f>IF(B34=Sheet1!M145,1,0)</f>
        <v>0</v>
      </c>
    </row>
    <row r="35" spans="1:3" ht="12.75">
      <c r="A35" s="1">
        <v>34</v>
      </c>
      <c r="B35" s="1" t="s">
        <v>55</v>
      </c>
      <c r="C35" s="1">
        <f>IF(B35=Sheet1!A158,1,0)</f>
        <v>0</v>
      </c>
    </row>
    <row r="36" spans="1:3" ht="12.75">
      <c r="A36" s="1">
        <v>35</v>
      </c>
      <c r="B36" s="1" t="s">
        <v>56</v>
      </c>
      <c r="C36" s="1">
        <f>IF(B36=Sheet1!G158,1,0)</f>
        <v>0</v>
      </c>
    </row>
    <row r="37" spans="1:3" ht="12.75">
      <c r="A37" s="1">
        <v>36</v>
      </c>
      <c r="B37" s="1" t="s">
        <v>57</v>
      </c>
      <c r="C37" s="1">
        <f>IF(B37=Sheet1!M158,1,0)</f>
        <v>0</v>
      </c>
    </row>
    <row r="38" spans="1:3" ht="12.75">
      <c r="A38" s="1">
        <v>37</v>
      </c>
      <c r="B38" s="1" t="s">
        <v>58</v>
      </c>
      <c r="C38" s="1">
        <f>IF(B38=Sheet1!A171,1,0)</f>
        <v>0</v>
      </c>
    </row>
    <row r="39" spans="1:3" ht="12.75">
      <c r="A39" s="1">
        <v>38</v>
      </c>
      <c r="B39" s="1" t="s">
        <v>59</v>
      </c>
      <c r="C39" s="1">
        <f>IF(B39=Sheet1!G171,1,0)</f>
        <v>0</v>
      </c>
    </row>
    <row r="40" spans="1:3" ht="12.75">
      <c r="A40" s="1">
        <v>39</v>
      </c>
      <c r="B40" s="1" t="s">
        <v>60</v>
      </c>
      <c r="C40" s="1">
        <f>IF(B40=Sheet1!M171,1,0)</f>
        <v>0</v>
      </c>
    </row>
    <row r="41" spans="1:3" ht="12.75">
      <c r="A41" s="1">
        <v>40</v>
      </c>
      <c r="B41" s="1" t="s">
        <v>61</v>
      </c>
      <c r="C41" s="1">
        <f>IF(B41=Sheet1!A184,1,0)</f>
        <v>0</v>
      </c>
    </row>
    <row r="42" spans="1:3" ht="12.75">
      <c r="A42" s="1">
        <v>41</v>
      </c>
      <c r="B42" s="1" t="s">
        <v>62</v>
      </c>
      <c r="C42" s="1">
        <f>IF(B42=Sheet1!G184,1,0)</f>
        <v>0</v>
      </c>
    </row>
    <row r="43" spans="1:3" ht="12.75">
      <c r="A43" s="1">
        <v>42</v>
      </c>
      <c r="B43" s="1" t="s">
        <v>63</v>
      </c>
      <c r="C43" s="1">
        <f>IF(B43=Sheet1!M184,1,0)</f>
        <v>0</v>
      </c>
    </row>
    <row r="44" spans="1:3" ht="12.75">
      <c r="A44" s="1">
        <v>43</v>
      </c>
      <c r="B44" s="1" t="s">
        <v>64</v>
      </c>
      <c r="C44" s="1">
        <f>IF(B44=Sheet1!A197,1,0)</f>
        <v>0</v>
      </c>
    </row>
    <row r="45" spans="1:3" ht="12.75">
      <c r="A45" s="1">
        <v>44</v>
      </c>
      <c r="B45" s="1" t="s">
        <v>0</v>
      </c>
      <c r="C45" s="1">
        <f>IF(B45=Sheet1!G197,1,0)</f>
        <v>0</v>
      </c>
    </row>
    <row r="46" spans="1:3" ht="12.75">
      <c r="A46" s="1">
        <v>45</v>
      </c>
      <c r="B46" s="1" t="s">
        <v>1</v>
      </c>
      <c r="C46" s="1">
        <f>IF(B46=Sheet1!M197,1,0)</f>
        <v>0</v>
      </c>
    </row>
    <row r="47" spans="1:3" ht="12.75">
      <c r="A47" s="1">
        <v>46</v>
      </c>
      <c r="B47" s="1" t="s">
        <v>2</v>
      </c>
      <c r="C47" s="1">
        <f>IF(B47=Sheet1!A210,1,0)</f>
        <v>0</v>
      </c>
    </row>
    <row r="48" spans="1:3" ht="12.75">
      <c r="A48" s="1">
        <v>47</v>
      </c>
      <c r="B48" s="1" t="s">
        <v>3</v>
      </c>
      <c r="C48" s="1">
        <f>IF(B48=Sheet1!G210,1,0)</f>
        <v>0</v>
      </c>
    </row>
    <row r="49" spans="1:3" ht="12.75">
      <c r="A49" s="1">
        <v>48</v>
      </c>
      <c r="B49" s="1" t="s">
        <v>4</v>
      </c>
      <c r="C49" s="1">
        <f>IF(B49=Sheet1!M210,1,0)</f>
        <v>0</v>
      </c>
    </row>
    <row r="50" spans="1:3" ht="12.75">
      <c r="A50" s="1">
        <v>49</v>
      </c>
      <c r="B50" s="1" t="s">
        <v>5</v>
      </c>
      <c r="C50" s="1">
        <f>IF(B50=Sheet1!A223,1,0)</f>
        <v>0</v>
      </c>
    </row>
    <row r="51" spans="1:3" ht="12.75">
      <c r="A51" s="1">
        <v>50</v>
      </c>
      <c r="B51" s="1" t="s">
        <v>6</v>
      </c>
      <c r="C51" s="1">
        <f>IF(B51=Sheet1!G223,1,0)</f>
        <v>0</v>
      </c>
    </row>
    <row r="52" spans="1:3" ht="12.75">
      <c r="A52" s="1">
        <v>51</v>
      </c>
      <c r="B52" s="1" t="s">
        <v>7</v>
      </c>
      <c r="C52" s="1">
        <f>IF(B52=Sheet1!M223,1,0)</f>
        <v>0</v>
      </c>
    </row>
    <row r="53" spans="1:3" ht="12.75">
      <c r="A53" s="1">
        <v>52</v>
      </c>
      <c r="B53" s="1" t="s">
        <v>8</v>
      </c>
      <c r="C53" s="1">
        <f>IF(B53=Sheet1!A236,1,0)</f>
        <v>0</v>
      </c>
    </row>
    <row r="54" spans="1:3" ht="12.75">
      <c r="A54" s="1">
        <v>53</v>
      </c>
      <c r="B54" s="1" t="s">
        <v>9</v>
      </c>
      <c r="C54" s="1">
        <f>IF(B54=Sheet1!G236,1,0)</f>
        <v>0</v>
      </c>
    </row>
    <row r="55" spans="1:3" ht="12.75">
      <c r="A55" s="1">
        <v>54</v>
      </c>
      <c r="B55" s="1" t="s">
        <v>10</v>
      </c>
      <c r="C55" s="1">
        <f>IF(B55=Sheet1!M236,1,0)</f>
        <v>0</v>
      </c>
    </row>
    <row r="56" spans="1:3" ht="12.75">
      <c r="A56" s="1">
        <v>55</v>
      </c>
      <c r="B56" s="1" t="s">
        <v>11</v>
      </c>
      <c r="C56" s="1">
        <f>IF(B56=Sheet1!A249,1,0)</f>
        <v>0</v>
      </c>
    </row>
    <row r="57" spans="1:3" ht="12.75">
      <c r="A57" s="1">
        <v>56</v>
      </c>
      <c r="B57" s="1" t="s">
        <v>12</v>
      </c>
      <c r="C57" s="1">
        <f>IF(B57=Sheet1!G249,1,0)</f>
        <v>0</v>
      </c>
    </row>
    <row r="58" spans="1:3" ht="12.75">
      <c r="A58" s="1">
        <v>57</v>
      </c>
      <c r="B58" s="1" t="s">
        <v>13</v>
      </c>
      <c r="C58" s="1">
        <f>IF(B58=Sheet1!M249,1,0)</f>
        <v>0</v>
      </c>
    </row>
    <row r="59" spans="1:3" ht="12.75">
      <c r="A59" s="1">
        <v>58</v>
      </c>
      <c r="B59" s="1" t="s">
        <v>14</v>
      </c>
      <c r="C59" s="1">
        <f>IF(B59=Sheet1!A262,1,0)</f>
        <v>0</v>
      </c>
    </row>
    <row r="60" spans="1:3" ht="12.75">
      <c r="A60" s="1">
        <v>59</v>
      </c>
      <c r="B60" s="1" t="s">
        <v>15</v>
      </c>
      <c r="C60" s="1">
        <f>IF(B60=Sheet1!G262,1,0)</f>
        <v>0</v>
      </c>
    </row>
    <row r="61" spans="1:3" ht="12.75">
      <c r="A61" s="1">
        <v>60</v>
      </c>
      <c r="B61" s="1" t="s">
        <v>16</v>
      </c>
      <c r="C61" s="1">
        <f>IF(B61=Sheet1!M262,1,0)</f>
        <v>0</v>
      </c>
    </row>
  </sheetData>
  <sheetProtection password="EDD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http://www.arnodewever.com/quiz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Title Quiz</dc:title>
  <dc:subject/>
  <dc:creator>Stephen Royle, updated by Arno de Wever and Gavin Summers</dc:creator>
  <cp:keywords/>
  <dc:description>Version 1.0.1 - 23 June 2004</dc:description>
  <cp:lastModifiedBy>pbs design group</cp:lastModifiedBy>
  <dcterms:created xsi:type="dcterms:W3CDTF">2003-03-08T12:25:58Z</dcterms:created>
  <dcterms:modified xsi:type="dcterms:W3CDTF">2013-10-25T20:34:53Z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